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4- CONFI-GESTIO ECONOMICA\TRESORERIA\ANY 2022 actualitzat\"/>
    </mc:Choice>
  </mc:AlternateContent>
  <xr:revisionPtr revIDLastSave="0" documentId="13_ncr:1_{55525F9F-23EF-49B3-9E54-C81F44F228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visio anual" sheetId="1" r:id="rId1"/>
    <sheet name="Explicacions" sheetId="3" r:id="rId2"/>
  </sheets>
  <externalReferences>
    <externalReference r:id="rId3"/>
    <externalReference r:id="rId4"/>
  </externalReferences>
  <calcPr calcId="191029"/>
  <customWorkbookViews>
    <customWorkbookView name="Maria Claramunt Elías - Vista personalizada" guid="{237BBFDE-1A66-42F6-95B0-2D3BC7E0F1C9}" mergeInterval="0" personalView="1" maximized="1" windowWidth="1916" windowHeight="820" activeSheetId="1"/>
    <customWorkbookView name="Magda Roig Gallego - Barcelona - Vista personalizada" guid="{03D5BD7D-D4D3-4AFF-8EAA-66637F997C80}" mergeInterval="0" personalView="1" maximized="1" windowWidth="1596" windowHeight="640" activeSheetId="1"/>
    <customWorkbookView name="Arnau Sala Curado - Barcelona - Vista personalizada" guid="{FB6C1840-092B-4DCD-B114-14127DE8C0F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M17" i="1" l="1"/>
  <c r="L17" i="1"/>
  <c r="K17" i="1"/>
  <c r="J17" i="1"/>
  <c r="I17" i="1"/>
  <c r="H17" i="1"/>
  <c r="G17" i="1"/>
  <c r="F17" i="1"/>
  <c r="E17" i="1"/>
  <c r="D17" i="1"/>
  <c r="C17" i="1" l="1"/>
  <c r="B17" i="1"/>
  <c r="L16" i="1" l="1"/>
  <c r="K16" i="1"/>
  <c r="J16" i="1"/>
  <c r="H16" i="1"/>
  <c r="G16" i="1"/>
  <c r="F16" i="1"/>
  <c r="E16" i="1"/>
  <c r="D16" i="1"/>
  <c r="C16" i="1"/>
  <c r="B16" i="1" l="1"/>
  <c r="N17" i="1" l="1"/>
  <c r="B18" i="1"/>
  <c r="N15" i="1"/>
  <c r="L7" i="1"/>
  <c r="K7" i="1"/>
  <c r="J7" i="1"/>
  <c r="I7" i="1"/>
  <c r="H7" i="1"/>
  <c r="G7" i="1"/>
  <c r="F7" i="1"/>
  <c r="E7" i="1"/>
  <c r="D7" i="1"/>
  <c r="C7" i="1"/>
  <c r="B7" i="1"/>
  <c r="C15" i="1" l="1"/>
  <c r="C18" i="1" s="1"/>
  <c r="B20" i="1"/>
  <c r="N5" i="1"/>
  <c r="D15" i="1" l="1"/>
  <c r="D18" i="1" s="1"/>
  <c r="C20" i="1"/>
  <c r="K6" i="1"/>
  <c r="L6" i="1"/>
  <c r="M6" i="1"/>
  <c r="J6" i="1"/>
  <c r="I6" i="1"/>
  <c r="E6" i="1"/>
  <c r="F6" i="1"/>
  <c r="G6" i="1"/>
  <c r="D6" i="1"/>
  <c r="C6" i="1"/>
  <c r="B6" i="1"/>
  <c r="E15" i="1" l="1"/>
  <c r="E18" i="1" s="1"/>
  <c r="D20" i="1"/>
  <c r="B8" i="1"/>
  <c r="B10" i="1" s="1"/>
  <c r="E20" i="1" l="1"/>
  <c r="F15" i="1"/>
  <c r="F18" i="1" s="1"/>
  <c r="C5" i="1"/>
  <c r="C8" i="1" s="1"/>
  <c r="C10" i="1" s="1"/>
  <c r="G15" i="1" l="1"/>
  <c r="G18" i="1" s="1"/>
  <c r="F20" i="1"/>
  <c r="D5" i="1"/>
  <c r="D8" i="1" s="1"/>
  <c r="E5" i="1" s="1"/>
  <c r="E8" i="1" s="1"/>
  <c r="H15" i="1" l="1"/>
  <c r="H18" i="1" s="1"/>
  <c r="G20" i="1"/>
  <c r="D10" i="1"/>
  <c r="E10" i="1"/>
  <c r="F5" i="1"/>
  <c r="F8" i="1" s="1"/>
  <c r="I15" i="1" l="1"/>
  <c r="I18" i="1" s="1"/>
  <c r="H20" i="1"/>
  <c r="F10" i="1"/>
  <c r="G5" i="1"/>
  <c r="G8" i="1" s="1"/>
  <c r="I20" i="1" l="1"/>
  <c r="J15" i="1"/>
  <c r="J18" i="1" s="1"/>
  <c r="G10" i="1"/>
  <c r="H5" i="1"/>
  <c r="K15" i="1" l="1"/>
  <c r="K18" i="1" s="1"/>
  <c r="J20" i="1"/>
  <c r="L15" i="1" l="1"/>
  <c r="L18" i="1" s="1"/>
  <c r="K20" i="1"/>
  <c r="M15" i="1" l="1"/>
  <c r="L20" i="1"/>
  <c r="M7" i="1" l="1"/>
  <c r="N7" i="1" l="1"/>
  <c r="H6" i="1" l="1"/>
  <c r="N6" i="1" l="1"/>
  <c r="N8" i="1" s="1"/>
  <c r="N10" i="1" s="1"/>
  <c r="H8" i="1"/>
  <c r="H10" i="1" l="1"/>
  <c r="I5" i="1"/>
  <c r="I8" i="1" s="1"/>
  <c r="I10" i="1" l="1"/>
  <c r="J5" i="1"/>
  <c r="J8" i="1" s="1"/>
  <c r="J10" i="1" l="1"/>
  <c r="K5" i="1"/>
  <c r="K8" i="1" s="1"/>
  <c r="L5" i="1" l="1"/>
  <c r="L8" i="1" s="1"/>
  <c r="K10" i="1"/>
  <c r="L10" i="1" l="1"/>
  <c r="M5" i="1"/>
  <c r="M8" i="1" s="1"/>
  <c r="M10" i="1" s="1"/>
  <c r="M16" i="1" l="1"/>
  <c r="N16" i="1" l="1"/>
  <c r="N18" i="1" s="1"/>
  <c r="N20" i="1" s="1"/>
  <c r="M18" i="1"/>
  <c r="M20" i="1" s="1"/>
</calcChain>
</file>

<file path=xl/sharedStrings.xml><?xml version="1.0" encoding="utf-8"?>
<sst xmlns="http://schemas.openxmlformats.org/spreadsheetml/2006/main" count="44" uniqueCount="24">
  <si>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</si>
  <si>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</si>
  <si>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</si>
  <si>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</si>
  <si>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</si>
  <si>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</si>
  <si>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</si>
  <si>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</si>
  <si>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</si>
  <si>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</si>
  <si>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</si>
  <si>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</si>
  <si>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Saldo inicial periode</t>
  </si>
  <si>
    <t xml:space="preserve">Cobraments </t>
  </si>
  <si>
    <t>Pagaments</t>
  </si>
  <si>
    <t>Saldo final periode</t>
  </si>
  <si>
    <t>Saldo mensual</t>
  </si>
  <si>
    <t xml:space="preserve">és a dir els saldos bancaris més el metàl·lic del punt de venda i el fons de maniobra. Segons l’arqueig del desembre serien 5.547.040,67 </t>
  </si>
  <si>
    <t>De l'arqueig de data 31 de desembre 2020 agafem el total de la columna EXISTENCIES FINALS 31/12/2020 (casella G21): 5.547.040,67</t>
  </si>
  <si>
    <t>PREVISIÓ RESUM ANUAL TRESORERIA 2022</t>
  </si>
  <si>
    <t>TOTAL</t>
  </si>
  <si>
    <t>Situació incial</t>
  </si>
  <si>
    <t>L'import de la casella gener s'ha de treure de l'arqueig de desembre total acta arqueig existencies finals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</si>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</sst>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4" fontId="0" fillId="0" borderId="1" xfId="0" applyNumberFormat="1" applyBorder="1"/>
    <xf numFmtId="7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0" applyNumberFormat="1"/>
    <xf numFmtId="44" fontId="1" fillId="3" borderId="1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4" borderId="0" xfId="0" applyFill="1"/>
    <xf numFmtId="0" fontId="2" fillId="4" borderId="3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PREVISIÓ FLUXOS MONETARIS</a:t>
            </a:r>
            <a:r>
              <a:rPr lang="ca-ES" baseline="0"/>
              <a:t> NETS 2022</a:t>
            </a:r>
            <a:endParaRPr lang="ca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'previsio anual'!$B$10</c:f>
              <c:strCache>
                <c:ptCount val="1"/>
                <c:pt idx="0">
                  <c:v>61.151,71 €</c:v>
                </c:pt>
              </c:strCache>
            </c:strRef>
          </c:tx>
          <c:invertIfNegative val="0"/>
          <c:cat>
            <c:strRef>
              <c:f>'previsio anual'!$B$4:$M$4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anual'!$B$10:$M$10</c:f>
              <c:numCache>
                <c:formatCode>#,##0.00\ "€"</c:formatCode>
                <c:ptCount val="12"/>
                <c:pt idx="0">
                  <c:v>61151.709999999963</c:v>
                </c:pt>
                <c:pt idx="1">
                  <c:v>61872.189999999478</c:v>
                </c:pt>
                <c:pt idx="2">
                  <c:v>-30688.040000000037</c:v>
                </c:pt>
                <c:pt idx="3">
                  <c:v>7779.7499999990687</c:v>
                </c:pt>
                <c:pt idx="4">
                  <c:v>-36669.38000000082</c:v>
                </c:pt>
                <c:pt idx="5">
                  <c:v>41109.989999999292</c:v>
                </c:pt>
                <c:pt idx="6">
                  <c:v>-11279.460000000894</c:v>
                </c:pt>
                <c:pt idx="7">
                  <c:v>-139.41000000014901</c:v>
                </c:pt>
                <c:pt idx="8">
                  <c:v>19385.699999999255</c:v>
                </c:pt>
                <c:pt idx="9">
                  <c:v>34069.679999999702</c:v>
                </c:pt>
                <c:pt idx="10">
                  <c:v>-41162.620000000112</c:v>
                </c:pt>
                <c:pt idx="11">
                  <c:v>-10461.270000000484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5-459A-AE78-3D12E7A2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581952"/>
        <c:axId val="121583488"/>
        <c:axId val="0"/>
      </c:bar3DChart>
      <c:catAx>
        <c:axId val="1215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583488"/>
        <c:crosses val="autoZero"/>
        <c:auto val="1"/>
        <c:lblAlgn val="ctr"/>
        <c:lblOffset val="100"/>
        <c:noMultiLvlLbl val="0"/>
      </c:catAx>
      <c:valAx>
        <c:axId val="121583488"/>
        <c:scaling>
          <c:orientation val="minMax"/>
        </c:scaling>
        <c:delete val="0"/>
        <c:axPos val="l"/>
        <c:numFmt formatCode="#,##0.00\ &quot;€&quot;" sourceLinked="1"/>
        <c:majorTickMark val="none"/>
        <c:minorTickMark val="none"/>
        <c:tickLblPos val="nextTo"/>
        <c:crossAx val="121581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PREVISIONS</a:t>
            </a:r>
            <a:r>
              <a:rPr lang="en-US" baseline="0"/>
              <a:t> EVOLUCIÓ DE LA SITUACIÓ DE TRESORERIA 2022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 anual'!$A$2:$N$2</c:f>
              <c:strCache>
                <c:ptCount val="14"/>
                <c:pt idx="0">
                  <c:v>PREVISIÓ RESUM ANUAL TRESORERIA 2022</c:v>
                </c:pt>
              </c:strCache>
            </c:strRef>
          </c:tx>
          <c:invertIfNegative val="0"/>
          <c:cat>
            <c:strRef>
              <c:f>'previsio anual'!$B$4:$M$4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anual'!$B$8:$M$8</c:f>
              <c:numCache>
                <c:formatCode>_("€"* #,##0.00_);_("€"* \(#,##0.00\);_("€"* "-"??_);_(@_)</c:formatCode>
                <c:ptCount val="12"/>
                <c:pt idx="0">
                  <c:v>5632105.8399999999</c:v>
                </c:pt>
                <c:pt idx="1">
                  <c:v>5693978.0299999993</c:v>
                </c:pt>
                <c:pt idx="2">
                  <c:v>5663289.9899999993</c:v>
                </c:pt>
                <c:pt idx="3">
                  <c:v>5671069.7399999984</c:v>
                </c:pt>
                <c:pt idx="4">
                  <c:v>5634400.3599999975</c:v>
                </c:pt>
                <c:pt idx="5">
                  <c:v>5675510.3499999968</c:v>
                </c:pt>
                <c:pt idx="6">
                  <c:v>5664230.8899999959</c:v>
                </c:pt>
                <c:pt idx="7">
                  <c:v>5664091.4799999958</c:v>
                </c:pt>
                <c:pt idx="8">
                  <c:v>5683477.179999995</c:v>
                </c:pt>
                <c:pt idx="9">
                  <c:v>5717546.8599999947</c:v>
                </c:pt>
                <c:pt idx="10">
                  <c:v>5676384.2399999946</c:v>
                </c:pt>
                <c:pt idx="11">
                  <c:v>5665922.9699999942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A-4709-8D42-CD0652567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615872"/>
        <c:axId val="121617408"/>
      </c:barChart>
      <c:catAx>
        <c:axId val="121615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617408"/>
        <c:crosses val="autoZero"/>
        <c:auto val="1"/>
        <c:lblAlgn val="ctr"/>
        <c:lblOffset val="100"/>
        <c:noMultiLvlLbl val="0"/>
      </c:catAx>
      <c:valAx>
        <c:axId val="121617408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21615872"/>
        <c:crosses val="autoZero"/>
        <c:crossBetween val="between"/>
      </c:valAx>
      <c:spPr>
        <a:gradFill>
          <a:gsLst>
            <a:gs pos="0">
              <a:schemeClr val="bg2">
                <a:lumMod val="7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effectLst>
      <a:innerShdw blurRad="63500" dist="50800" dir="189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22</xdr:row>
      <xdr:rowOff>180975</xdr:rowOff>
    </xdr:from>
    <xdr:to>
      <xdr:col>9</xdr:col>
      <xdr:colOff>371475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962023</xdr:colOff>
      <xdr:row>46</xdr:row>
      <xdr:rowOff>152399</xdr:rowOff>
    </xdr:from>
    <xdr:to>
      <xdr:col>9</xdr:col>
      <xdr:colOff>923925</xdr:colOff>
      <xdr:row>71</xdr:row>
      <xdr:rowOff>180974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2.1%20Ingressos%20Pla%20tr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.2%20Pagaments%20Pla%20tresor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sos"/>
      <sheetName val="Gràfic"/>
    </sheetNames>
    <sheetDataSet>
      <sheetData sheetId="0">
        <row r="17">
          <cell r="B17">
            <v>145867.01999999999</v>
          </cell>
          <cell r="C17">
            <v>145792.01999999999</v>
          </cell>
          <cell r="E17">
            <v>149815.01</v>
          </cell>
          <cell r="G17">
            <v>150019.07</v>
          </cell>
          <cell r="H17">
            <v>145867.01999999999</v>
          </cell>
          <cell r="I17">
            <v>149929.47</v>
          </cell>
          <cell r="J17">
            <v>145867.01999999999</v>
          </cell>
          <cell r="K17">
            <v>201747.59</v>
          </cell>
          <cell r="M17">
            <v>150041.96</v>
          </cell>
          <cell r="O17">
            <v>150003.46</v>
          </cell>
          <cell r="Q17">
            <v>149878.76</v>
          </cell>
          <cell r="S17">
            <v>149939.09</v>
          </cell>
          <cell r="U17">
            <v>149645.02000000002</v>
          </cell>
          <cell r="W17">
            <v>150762.78</v>
          </cell>
          <cell r="Y17">
            <v>150647.04000000001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s"/>
      <sheetName val="Previsio nomina cap 1"/>
    </sheetNames>
    <sheetDataSet>
      <sheetData sheetId="0">
        <row r="28">
          <cell r="B28">
            <v>84715.31</v>
          </cell>
          <cell r="C28">
            <v>83919.829999999987</v>
          </cell>
          <cell r="D28">
            <v>176555.06</v>
          </cell>
          <cell r="E28">
            <v>138087.27000000002</v>
          </cell>
          <cell r="F28">
            <v>182461.4</v>
          </cell>
          <cell r="G28">
            <v>104757.03</v>
          </cell>
          <cell r="H28">
            <v>157146.48000000001</v>
          </cell>
          <cell r="I28">
            <v>150068.88</v>
          </cell>
          <cell r="J28">
            <v>126481.32</v>
          </cell>
          <cell r="K28">
            <v>111797.34</v>
          </cell>
          <cell r="L28">
            <v>187029.64</v>
          </cell>
          <cell r="M28">
            <v>156328.29</v>
          </cell>
          <cell r="O28">
            <v>114537.10999999999</v>
          </cell>
          <cell r="Q28">
            <v>74065.89</v>
          </cell>
          <cell r="S28">
            <v>120373.47</v>
          </cell>
          <cell r="U28">
            <v>121284.05000000002</v>
          </cell>
          <cell r="W28">
            <v>115097.49</v>
          </cell>
          <cell r="Y28">
            <v>162316.4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VD30"/>
  <sheetViews>
    <sheetView tabSelected="1" workbookViewId="0">
      <selection activeCell="K23" sqref="K23"/>
    </sheetView>
  </sheetViews>
  <sheetFormatPr baseColWidth="10" defaultRowHeight="15" x14ac:dyDescent="0.25"/>
  <cols>
    <col min="1" max="1" width="19.140625" bestFit="1" customWidth="1"/>
    <col min="2" max="13" width="14.5703125" bestFit="1" customWidth="1"/>
    <col min="14" max="14" width="15.5703125" customWidth="1"/>
  </cols>
  <sheetData>
    <row r="1" spans="1:14772" ht="18.7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772" ht="15.75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772" x14ac:dyDescent="0.25">
      <c r="A3" s="18" t="s">
        <v>22</v>
      </c>
      <c r="B3" s="19"/>
      <c r="C3" s="19"/>
      <c r="D3" s="19"/>
      <c r="E3" s="19"/>
      <c r="F3" s="19"/>
    </row>
    <row r="4" spans="1:14772" x14ac:dyDescent="0.25">
      <c r="A4" s="5" t="s">
        <v>21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20</v>
      </c>
    </row>
    <row r="5" spans="1:14772" x14ac:dyDescent="0.25">
      <c r="A5" s="6" t="s">
        <v>12</v>
      </c>
      <c r="B5" s="8">
        <v>5570954.1299999999</v>
      </c>
      <c r="C5" s="8">
        <f>B8</f>
        <v>5632105.8399999999</v>
      </c>
      <c r="D5" s="8">
        <f t="shared" ref="D5:M5" si="0">C8</f>
        <v>5693978.0299999993</v>
      </c>
      <c r="E5" s="8">
        <f t="shared" si="0"/>
        <v>5663289.9899999993</v>
      </c>
      <c r="F5" s="8">
        <f t="shared" si="0"/>
        <v>5671069.7399999984</v>
      </c>
      <c r="G5" s="8">
        <f t="shared" si="0"/>
        <v>5634400.3599999975</v>
      </c>
      <c r="H5" s="8">
        <f t="shared" si="0"/>
        <v>5675510.3499999968</v>
      </c>
      <c r="I5" s="8">
        <f t="shared" si="0"/>
        <v>5664230.8899999959</v>
      </c>
      <c r="J5" s="8">
        <f t="shared" si="0"/>
        <v>5664091.4799999958</v>
      </c>
      <c r="K5" s="8">
        <f t="shared" si="0"/>
        <v>5683477.179999995</v>
      </c>
      <c r="L5" s="8">
        <f t="shared" si="0"/>
        <v>5717546.8599999947</v>
      </c>
      <c r="M5" s="8">
        <f t="shared" si="0"/>
        <v>5676384.2399999946</v>
      </c>
      <c r="N5" s="8">
        <f>B5</f>
        <v>5570954.1299999999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1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1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1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1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1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1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1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1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1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9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2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2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2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2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2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2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2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2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2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2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2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2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2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2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2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2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2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2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2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2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2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2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2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2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2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2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2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2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2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2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2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2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2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2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2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2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2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2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2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2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2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2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2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2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2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2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2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2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2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2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2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2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2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2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2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2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2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2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2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2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2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2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2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2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2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2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2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2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2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2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2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2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2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2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2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2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2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2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2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2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2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2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2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2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2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2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2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2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2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2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2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2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2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2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2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2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2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2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2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2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2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2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2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2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2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2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2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2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2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2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2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2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2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2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2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2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2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2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2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2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2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2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2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2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2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2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2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2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2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2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2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2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2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2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2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2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2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2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2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2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2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2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2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2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2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2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2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2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2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2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2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2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2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2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2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2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2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2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2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2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2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2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2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2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2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2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2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2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2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2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2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2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2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2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2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2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2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2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2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2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2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2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2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2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2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2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2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2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2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2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2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2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2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2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2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2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2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2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2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2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2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2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2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2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2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2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2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2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2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2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2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2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2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2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2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2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2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2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2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2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2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2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2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2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2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2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2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2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2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2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2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2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2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2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2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2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2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2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2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2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2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2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2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2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2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2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2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2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2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2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2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2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2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2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2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2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2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2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2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2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2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2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2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2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2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2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2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2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2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2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2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2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2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2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2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2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2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2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2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2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2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2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2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2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2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2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2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2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2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2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2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2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2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2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2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2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2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2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2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2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2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2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2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2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2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2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2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2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2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2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2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2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2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2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2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2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2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2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2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2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2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2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2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2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2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2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2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2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2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2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2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2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2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2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2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2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2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2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2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2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2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2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2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2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2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2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2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2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2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2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2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2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2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2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2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2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2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2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2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2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2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2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2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2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2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2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2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2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2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2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2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2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2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2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2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2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2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2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2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2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2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2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2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2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2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2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2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2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2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2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2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2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2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2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2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2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2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2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2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2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2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2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2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2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2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2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2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2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2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2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2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2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2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2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2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2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2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2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2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2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2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2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2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2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2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2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2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2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2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2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2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2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2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2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2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2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2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2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2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2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2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2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2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2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2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2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2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2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2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2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2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2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2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2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2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2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2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2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2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2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2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2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2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2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2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2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2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2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2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2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2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2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2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2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2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2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2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2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2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2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2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2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2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2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2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2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2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2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2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2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2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2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2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2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2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2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2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2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2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2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2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2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2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2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2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2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2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2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2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2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2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2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2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2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2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2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2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2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2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2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2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2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2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2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2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2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2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2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2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2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2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2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2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2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2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2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2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2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2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2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2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2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2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2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2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2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2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2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2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2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2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2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2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2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2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2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2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2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2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2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2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2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2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2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2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2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2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2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2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2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2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2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2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2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2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2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2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2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2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2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2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2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2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2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2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2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2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2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2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2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2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2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2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2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2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2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2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2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2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2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2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2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2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2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2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2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2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2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2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2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2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2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2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2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2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2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2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2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2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2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2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2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2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2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2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2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2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2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2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2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2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2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2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2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2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2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2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2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2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2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2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2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2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2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2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2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2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2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2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2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2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2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2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2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2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2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2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2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2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2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2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2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2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2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2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2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2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2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2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2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2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2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2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2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2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2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2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2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2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2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2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2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2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2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2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2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2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2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2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2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2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2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2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2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2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2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2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2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2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2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2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2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2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2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2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2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2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2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2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2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2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2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2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2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2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2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2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2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2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2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2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2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2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2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2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2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2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2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2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2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2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2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2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2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2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2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2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2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2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2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2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2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2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2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2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2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2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2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2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2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2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2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2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2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2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2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2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2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2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2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2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2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2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2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2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2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2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2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2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2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2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2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2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2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2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2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2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2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2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2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2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2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2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2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2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2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2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2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2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2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2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2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2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2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2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2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2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2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2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2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2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2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2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2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2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2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2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2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2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2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2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2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2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2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2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2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2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2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2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2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2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2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2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2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2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2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2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2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2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2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2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2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2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2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2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2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2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2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2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2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2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2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2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2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2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2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2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2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2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2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2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2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2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2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2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2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2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2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2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2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2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2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2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2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2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2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2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2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2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2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2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2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2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2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2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2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2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2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2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2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2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2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2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2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2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2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2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2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2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2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2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2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2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2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2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2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2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2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2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2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2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2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2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2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2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2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2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2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2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2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2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2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2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2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2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2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2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2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2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2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2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2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2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2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2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2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2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2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2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2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2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2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2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2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2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2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2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2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2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2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2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2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2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2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2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2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2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2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2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2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2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2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2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2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2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2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2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2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2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2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2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2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2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2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2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2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2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2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2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2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2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2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2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2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2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2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2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2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2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2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2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2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2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2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2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2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2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2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2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2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2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2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2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2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2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2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2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2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2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2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2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2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2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2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2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2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2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2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2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2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2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2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2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2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2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2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2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2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2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2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2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2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2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2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2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2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2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2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2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2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2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2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2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2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2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2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2"/>
      <c r="UVA5" s="1"/>
      <c r="UVB5" s="1"/>
      <c r="UVC5" s="1"/>
      <c r="UVD5" s="1"/>
    </row>
    <row r="6" spans="1:14772" x14ac:dyDescent="0.25">
      <c r="A6" s="7" t="s">
        <v>13</v>
      </c>
      <c r="B6" s="3">
        <f>[1]Ingressos!$B$17</f>
        <v>145867.01999999999</v>
      </c>
      <c r="C6" s="3">
        <f>[1]Ingressos!$C$17</f>
        <v>145792.01999999999</v>
      </c>
      <c r="D6" s="3">
        <f>[1]Ingressos!$B$17</f>
        <v>145867.01999999999</v>
      </c>
      <c r="E6" s="3">
        <f>[1]Ingressos!$B$17</f>
        <v>145867.01999999999</v>
      </c>
      <c r="F6" s="3">
        <f>[1]Ingressos!$C$17</f>
        <v>145792.01999999999</v>
      </c>
      <c r="G6" s="3">
        <f>[1]Ingressos!$B$17</f>
        <v>145867.01999999999</v>
      </c>
      <c r="H6" s="3">
        <f>[1]Ingressos!$H$17</f>
        <v>145867.01999999999</v>
      </c>
      <c r="I6" s="3">
        <f>[1]Ingressos!$I$17</f>
        <v>149929.47</v>
      </c>
      <c r="J6" s="3">
        <f>[1]Ingressos!$J$17</f>
        <v>145867.01999999999</v>
      </c>
      <c r="K6" s="3">
        <f>[1]Ingressos!$J$17</f>
        <v>145867.01999999999</v>
      </c>
      <c r="L6" s="3">
        <f>[1]Ingressos!$J$17</f>
        <v>145867.01999999999</v>
      </c>
      <c r="M6" s="3">
        <f>[1]Ingressos!$J$17</f>
        <v>145867.01999999999</v>
      </c>
      <c r="N6" s="3">
        <f>SUM(B6:M6)</f>
        <v>1754316.6900000002</v>
      </c>
    </row>
    <row r="7" spans="1:14772" x14ac:dyDescent="0.25">
      <c r="A7" s="7" t="s">
        <v>14</v>
      </c>
      <c r="B7" s="3">
        <f>[2]Pagaments!$B$28</f>
        <v>84715.31</v>
      </c>
      <c r="C7" s="3">
        <f>[2]Pagaments!$C$28</f>
        <v>83919.829999999987</v>
      </c>
      <c r="D7" s="3">
        <f>[2]Pagaments!$D$28</f>
        <v>176555.06</v>
      </c>
      <c r="E7" s="3">
        <f>[2]Pagaments!$E$28</f>
        <v>138087.27000000002</v>
      </c>
      <c r="F7" s="3">
        <f>[2]Pagaments!$F$28</f>
        <v>182461.4</v>
      </c>
      <c r="G7" s="3">
        <f>[2]Pagaments!$G$28</f>
        <v>104757.03</v>
      </c>
      <c r="H7" s="3">
        <f>[2]Pagaments!$H$28</f>
        <v>157146.48000000001</v>
      </c>
      <c r="I7" s="3">
        <f>[2]Pagaments!$I$28</f>
        <v>150068.88</v>
      </c>
      <c r="J7" s="3">
        <f>[2]Pagaments!$J$28</f>
        <v>126481.32</v>
      </c>
      <c r="K7" s="3">
        <f>[2]Pagaments!$K$28</f>
        <v>111797.34</v>
      </c>
      <c r="L7" s="3">
        <f>[2]Pagaments!$L$28</f>
        <v>187029.64</v>
      </c>
      <c r="M7" s="3">
        <f>[2]Pagaments!$M$28</f>
        <v>156328.29</v>
      </c>
      <c r="N7" s="3">
        <f>SUM(B7:M7)</f>
        <v>1659347.85</v>
      </c>
    </row>
    <row r="8" spans="1:14772" x14ac:dyDescent="0.25">
      <c r="A8" s="6" t="s">
        <v>15</v>
      </c>
      <c r="B8" s="13">
        <f>B5+B6-B7</f>
        <v>5632105.8399999999</v>
      </c>
      <c r="C8" s="13">
        <f t="shared" ref="C8:M8" si="1">C5+C6-C7</f>
        <v>5693978.0299999993</v>
      </c>
      <c r="D8" s="13">
        <f t="shared" si="1"/>
        <v>5663289.9899999993</v>
      </c>
      <c r="E8" s="13">
        <f t="shared" si="1"/>
        <v>5671069.7399999984</v>
      </c>
      <c r="F8" s="13">
        <f t="shared" si="1"/>
        <v>5634400.3599999975</v>
      </c>
      <c r="G8" s="13">
        <f t="shared" si="1"/>
        <v>5675510.3499999968</v>
      </c>
      <c r="H8" s="13">
        <f t="shared" si="1"/>
        <v>5664230.8899999959</v>
      </c>
      <c r="I8" s="13">
        <f t="shared" si="1"/>
        <v>5664091.4799999958</v>
      </c>
      <c r="J8" s="13">
        <f t="shared" si="1"/>
        <v>5683477.179999995</v>
      </c>
      <c r="K8" s="13">
        <f t="shared" si="1"/>
        <v>5717546.8599999947</v>
      </c>
      <c r="L8" s="13">
        <f t="shared" si="1"/>
        <v>5676384.2399999946</v>
      </c>
      <c r="M8" s="13">
        <f t="shared" si="1"/>
        <v>5665922.9699999942</v>
      </c>
      <c r="N8" s="13">
        <f>N5+N6-N7</f>
        <v>5665922.9700000007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1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1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1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1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1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1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1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9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2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2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2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2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2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2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2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2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2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2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2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2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2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2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2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2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2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2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2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2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2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2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2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2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2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2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2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2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2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2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2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2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2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2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2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2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2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2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2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2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2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2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2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2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2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2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2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2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2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2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2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2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2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2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2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2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2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2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2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2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2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2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2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2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2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2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2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2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2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2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2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2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2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2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2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2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2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2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2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2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2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2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2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2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2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2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2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2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2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2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2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2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2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2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2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2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2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2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2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2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2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2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2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2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2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2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2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2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2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2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2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2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2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2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2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2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2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2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2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2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2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2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2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2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2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2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2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2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2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2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2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2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2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2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2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2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2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2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2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2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2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2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2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2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2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2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2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2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2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2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2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2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2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2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2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2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2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2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2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2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2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2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2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2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2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2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2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2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2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2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2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2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2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2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2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2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2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2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2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2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2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2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2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2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2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2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2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2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2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2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2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2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2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2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2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2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2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2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2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2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2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2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2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2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2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2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2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2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2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2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2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2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2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2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2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2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2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2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2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2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2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2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2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2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2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2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2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2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2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2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2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2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2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2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2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2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2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2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2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2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2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2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2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2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2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2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2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2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2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2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2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2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2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2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2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2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2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2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2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2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2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2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2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2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2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2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2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2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2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2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2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2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2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2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2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2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2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2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2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2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2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2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2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2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2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2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2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2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2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2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2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2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2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2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2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2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2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2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2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2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2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2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2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2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2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2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2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2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2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2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2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2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2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2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2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2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2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2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2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2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2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2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2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2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2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2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2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2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2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2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2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2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2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2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2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2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2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2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2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2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2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2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2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2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2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2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2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2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2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2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2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2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2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2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2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2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2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2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2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2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2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2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2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2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2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2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2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2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2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2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2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2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2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2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2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2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2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2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2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2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2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2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2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2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2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2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2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2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2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2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2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2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2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2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2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2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2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2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2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2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2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2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2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2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2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2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2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2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2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2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2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2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2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2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2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2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2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2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2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2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2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2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2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2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2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2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2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2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2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2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2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2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2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2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2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2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2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2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2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2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2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2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2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2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2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2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2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2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2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2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2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2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2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2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2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2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2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2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2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2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2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2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2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2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2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2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2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2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2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2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2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2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2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2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2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2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2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2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2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2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2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2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2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2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2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2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2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2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2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2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2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2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2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2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2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2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2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2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2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2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2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2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2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2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2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2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2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2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2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2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2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2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2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2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2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2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2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2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2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2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2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2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2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2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2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2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2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2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2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2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2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2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2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2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2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2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2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2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2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2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2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2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2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2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2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2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2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2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2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2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2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2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2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2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2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2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2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2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2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2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2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2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2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2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2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2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2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2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2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2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2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2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2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2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2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2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2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2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2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2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2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2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2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2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2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2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2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2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2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2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2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2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2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2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2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2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2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2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2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2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2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2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2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2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2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2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2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2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2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2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2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2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2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2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2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2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2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2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2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2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2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2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2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2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2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2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2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2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2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2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2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2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2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2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2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2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2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2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2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2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2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2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2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2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2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2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2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2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2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2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2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2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2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2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2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2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2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2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2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2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2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2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2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2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2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2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2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2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2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2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2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2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2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2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2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2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2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2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2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2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2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2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2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2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2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2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2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2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2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2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2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2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2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2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2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2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2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2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2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2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2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2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2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2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2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2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2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2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2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2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2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2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2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2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2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2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2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2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2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2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2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2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2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2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2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2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2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2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2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2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2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2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2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2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2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2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2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2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2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2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2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2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2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2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2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2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2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2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2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2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2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2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2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2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2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2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2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2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2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2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2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2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2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2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2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2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2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2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2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2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2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2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2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2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2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2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2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2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2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2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2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2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2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2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2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2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2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2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2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2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2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2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2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2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2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2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2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2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2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2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2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2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2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2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2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2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2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2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2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2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2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2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2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2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2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2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2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2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2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2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2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2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2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2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2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2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2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2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2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2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2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2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2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2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2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2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2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2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2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2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2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2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2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2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2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2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2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2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2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2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2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2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2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2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2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2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2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2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2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2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2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2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2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2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2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2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2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2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2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2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2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2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2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2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2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2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2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2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2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2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2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2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2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2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2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2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2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2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2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2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2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2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2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2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2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2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2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2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2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2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2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2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2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2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2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2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2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2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2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2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2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2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2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2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2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2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2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2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2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2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2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2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2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2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2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2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2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2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2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2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2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2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2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2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2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2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2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2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2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2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2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2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2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2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2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2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2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2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2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2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2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2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2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2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2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2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2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2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2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2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2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2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2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2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2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2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2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2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2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2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2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2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2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2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2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2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2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2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2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2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2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2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2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2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2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2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2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2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2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2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2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2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2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2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2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2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2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2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2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2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2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2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2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2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2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2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2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2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2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2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2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2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2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2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2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2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2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2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2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2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2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2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2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2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2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2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2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2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2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2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2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2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2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2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2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2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2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2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2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2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2"/>
      <c r="UVA8" s="1"/>
      <c r="UVB8" s="1"/>
      <c r="UVC8" s="1"/>
      <c r="UVD8" s="1"/>
    </row>
    <row r="9" spans="1:14772" x14ac:dyDescent="0.25">
      <c r="A9" s="7"/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  <c r="N9" s="14"/>
    </row>
    <row r="10" spans="1:14772" x14ac:dyDescent="0.25">
      <c r="A10" s="6" t="s">
        <v>16</v>
      </c>
      <c r="B10" s="8">
        <f>B8-B5</f>
        <v>61151.709999999963</v>
      </c>
      <c r="C10" s="8">
        <f t="shared" ref="C10:M10" si="2">C8-C5</f>
        <v>61872.189999999478</v>
      </c>
      <c r="D10" s="8">
        <f t="shared" si="2"/>
        <v>-30688.040000000037</v>
      </c>
      <c r="E10" s="8">
        <f t="shared" si="2"/>
        <v>7779.7499999990687</v>
      </c>
      <c r="F10" s="8">
        <f t="shared" si="2"/>
        <v>-36669.38000000082</v>
      </c>
      <c r="G10" s="8">
        <f t="shared" si="2"/>
        <v>41109.989999999292</v>
      </c>
      <c r="H10" s="8">
        <f t="shared" si="2"/>
        <v>-11279.460000000894</v>
      </c>
      <c r="I10" s="8">
        <f t="shared" si="2"/>
        <v>-139.41000000014901</v>
      </c>
      <c r="J10" s="8">
        <f t="shared" si="2"/>
        <v>19385.699999999255</v>
      </c>
      <c r="K10" s="8">
        <f t="shared" si="2"/>
        <v>34069.679999999702</v>
      </c>
      <c r="L10" s="8">
        <f t="shared" si="2"/>
        <v>-41162.620000000112</v>
      </c>
      <c r="M10" s="8">
        <f t="shared" si="2"/>
        <v>-10461.270000000484</v>
      </c>
      <c r="N10" s="13">
        <f>N8-N5</f>
        <v>94968.840000000782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1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1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1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1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1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1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1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1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1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1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9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2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2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2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2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2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2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2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2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2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2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2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2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2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2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2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2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2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2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2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2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2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2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2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2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2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2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2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2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2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2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2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2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2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2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2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2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2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2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2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2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2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2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2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2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2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2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2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2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2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2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2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2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2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2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2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2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2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2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2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2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2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2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2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2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2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2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2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2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2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2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2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2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2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2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2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2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2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2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2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2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2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2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2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2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2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2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2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2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2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2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2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2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2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2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2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2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2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2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2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2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2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2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2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2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2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2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2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2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2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2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2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2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2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2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2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2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2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2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2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2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2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2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2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2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2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2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2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2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2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2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2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2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2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2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2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2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2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2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2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2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2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2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2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2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2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2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2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2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2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2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2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2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2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2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2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2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2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2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2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2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2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2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2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2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2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2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2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2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2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2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2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2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2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2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2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2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2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2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2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2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2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2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2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2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2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2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2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2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2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2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2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2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2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2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2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2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2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2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2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2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2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2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2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2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2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2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2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2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2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2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2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2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2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2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2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2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2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2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2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2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2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2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2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2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2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2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2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2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2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2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2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2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2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2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2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2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2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2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2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2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2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2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2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2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2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2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2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2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2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2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2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2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2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2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2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2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2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2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2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2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2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2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2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2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2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2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2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2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2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2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2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2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2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2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2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2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2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2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2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2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2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2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2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2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2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2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2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2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2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2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2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2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2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2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2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2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2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2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2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2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2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2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2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2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2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2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2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2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2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2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2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2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2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2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2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2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2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2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2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2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2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2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2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2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2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2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2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2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2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2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2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2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2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2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2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2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2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2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2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2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2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2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2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2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2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2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2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2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2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2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2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2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2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2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2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2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2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2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2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2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2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2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2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2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2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2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2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2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2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2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2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2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2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2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2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2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2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2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2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2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2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2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2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2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2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2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2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2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2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2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2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2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2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2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2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2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2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2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2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2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2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2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2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2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2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2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2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2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2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2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2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2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2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2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2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2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2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2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2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2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2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2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2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2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2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2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2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2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2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2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2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2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2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2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2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2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2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2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2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2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2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2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2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2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2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2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2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2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2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2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2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2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2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2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2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2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2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2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2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2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2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2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2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2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2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2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2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2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2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2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2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2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2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2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2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2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2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2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2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2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2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2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2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2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2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2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2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2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2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2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2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2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2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2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2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2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2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2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2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2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2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2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2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2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2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2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2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2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2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2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2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2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2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2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2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2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2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2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2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2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2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2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2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2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2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2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2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2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2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2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2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2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2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2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2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2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2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2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2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2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2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2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2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2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2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2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2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2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2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2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2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2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2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2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2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2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2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2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2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2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2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2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2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2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2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2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2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2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2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2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2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2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2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2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2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2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2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2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2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2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2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2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2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2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2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2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2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2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2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2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2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2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2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2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2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2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2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2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2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2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2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2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2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2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2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2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2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2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2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2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2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2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2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2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2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2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2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2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2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2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2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2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2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2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2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2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2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2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2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2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2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2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2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2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2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2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2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2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2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2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2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2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2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2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2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2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2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2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2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2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2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2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2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2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2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2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2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2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2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2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2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2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2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2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2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2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2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2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2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2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2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2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2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2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2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2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2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2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2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2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2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2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2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2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2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2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2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2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2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2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2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2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2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2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2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2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2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2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2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2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2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2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2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2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2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2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2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2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2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2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2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2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2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2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2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2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2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2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2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2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2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2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2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2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2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2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2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2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2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2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2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2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2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2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2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2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2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2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2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2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2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2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2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2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2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2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2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2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2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2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2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2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2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2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2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2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2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2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2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2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2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2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2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2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2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2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2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2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2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2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2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2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2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2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2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2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2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2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2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2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2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2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2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2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2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2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2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2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2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2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2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2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2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2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2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2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2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2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2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2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2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2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2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2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2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2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2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2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2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2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2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2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2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2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2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2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2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2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2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2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2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2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2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2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2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2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2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2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2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2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2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2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2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2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2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2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2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2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2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2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2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2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2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2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2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2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2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2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2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2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2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2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2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2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2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2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2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2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2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2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2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2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2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2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2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2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2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2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2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2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2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2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2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2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2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2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2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2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2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2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2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2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2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2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2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2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2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2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2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2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2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2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2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2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2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2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2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2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2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2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2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2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2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2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2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2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2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2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2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2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2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2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2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2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2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2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2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2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2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2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2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2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2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2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2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2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2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2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2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2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2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2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2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2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2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2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2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2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2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2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2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2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2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2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2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2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2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2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2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2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2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2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2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2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2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2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2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2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2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2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2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2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2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2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2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2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2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2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2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2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2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2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2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2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2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2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2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2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2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2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2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2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2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2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2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2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2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2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2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2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2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2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2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2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2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2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2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2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2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2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2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2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2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2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2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2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2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2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2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2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2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2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2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2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2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2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2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2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2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2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2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2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2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2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2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2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2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2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2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2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2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2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2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2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2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2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2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2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2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2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2"/>
      <c r="UVA10" s="1"/>
      <c r="UVB10" s="1"/>
      <c r="UVC10" s="1"/>
      <c r="UVD10" s="1"/>
    </row>
    <row r="11" spans="1:14772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1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1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1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1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1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1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1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1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1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20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0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0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0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0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0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0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0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0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0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0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0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0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0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0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0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0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0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0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0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0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0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0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0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0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0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0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0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0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0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0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0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0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0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0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0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0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0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0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0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0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0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0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0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0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0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0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0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0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0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0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0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0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0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0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0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0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0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0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0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0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0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0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0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0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0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0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0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0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0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0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0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0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0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0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0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0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0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0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0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0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0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0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0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0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0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0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0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0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0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0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0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0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0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0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0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0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0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0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0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0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0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0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0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0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0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0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0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0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0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0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0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0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0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0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0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0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0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0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0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0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0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0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0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0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0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0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0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0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0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0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0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0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0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0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0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0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0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0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0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0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0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0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0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0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0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0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0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0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0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0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0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0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0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0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0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0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0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0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0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0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0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0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0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0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0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0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0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0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0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0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0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0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0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0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0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0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0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0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0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0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0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0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0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0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0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0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0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0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0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0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0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0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0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0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0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0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0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0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0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0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0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0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0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0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0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0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0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0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0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0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0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0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0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0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0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0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0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0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0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0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0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0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0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0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0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0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0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0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0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0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0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0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0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0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0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0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0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0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0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0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0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0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0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0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0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0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0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0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0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0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0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0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0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0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0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0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0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0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0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0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0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0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0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0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0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0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0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0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0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0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0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0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0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0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0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0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0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0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0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0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0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0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0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0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0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0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0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0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0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0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0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0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0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0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0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0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0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0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0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0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0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0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0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0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0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0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0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0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0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0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0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0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0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0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0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0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0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0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0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0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0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0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0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0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0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0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0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0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0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0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0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0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0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0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0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0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0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0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0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0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0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0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0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0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0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0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0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0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0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0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0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0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0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0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0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0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0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0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0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0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0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0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0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0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0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0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0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0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0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0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0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0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0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0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0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0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0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0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0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0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0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0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0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0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0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0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0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0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0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0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0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0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0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0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0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0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0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0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0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0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0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0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0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0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0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0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0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0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0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0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0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0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0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0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0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0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0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0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0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0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0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0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0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0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0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0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0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0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0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0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0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0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0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0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0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0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0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0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0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0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0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0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0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0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0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0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0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0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0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0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0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0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0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0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0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0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0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0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0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0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0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0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0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0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0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0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0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0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0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0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0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0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0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0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0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0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0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0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0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0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0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0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0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0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0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0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0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0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0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0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0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0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0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0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0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0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0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0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0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0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0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0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0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0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0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0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0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0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0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0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0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0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0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0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0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0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0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0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0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0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0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0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0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0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0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0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0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0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0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0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0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0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0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0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0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0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0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0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0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0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0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0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0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0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0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0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0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0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0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0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0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0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0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0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0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0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0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0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0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0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0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0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0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0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0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0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0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0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0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0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0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0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0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0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0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0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0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0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0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0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0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0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0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0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0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0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0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0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0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0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0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0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0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0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0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0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0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0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0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0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0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0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0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0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0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0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0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0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0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0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0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0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0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0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0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0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0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0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0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0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0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0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0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0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0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0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0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0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0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0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0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0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0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0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0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0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0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0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0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0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0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0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0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0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0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0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0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0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0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0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0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0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0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0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0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0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0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0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0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0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0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0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0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0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0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0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0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0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0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0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0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0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0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0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0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0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0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0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0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0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0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0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0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0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0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0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0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0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0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0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0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0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0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0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0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0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0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0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0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0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0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0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0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0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0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0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0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0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0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0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0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0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0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0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0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0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0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0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0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0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0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0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0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0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0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0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0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0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0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0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0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0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0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0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0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0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0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0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0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0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0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0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0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0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0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0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0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0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0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0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0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0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0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0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0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0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0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0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0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0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0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0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0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0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0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0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0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0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0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0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0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0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0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0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0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0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0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0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0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0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0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0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0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0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0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0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0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0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0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0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0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0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0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0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0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0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0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0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0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0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0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0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0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0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0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0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0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0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0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0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0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0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0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0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0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0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0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0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0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0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0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0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0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0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0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0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0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0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0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0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0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0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0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0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0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0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0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0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0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0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0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0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0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0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0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0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0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0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0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0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0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0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0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0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0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0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0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0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0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0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0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0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0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0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0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0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0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0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0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0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0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0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0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0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0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0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0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0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0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0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0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0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0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0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0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0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0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0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0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0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0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0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0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0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0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0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0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0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0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0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0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0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0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0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0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0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0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0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0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0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0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0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0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0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0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0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0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0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0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0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0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0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0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0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0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0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0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0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0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0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0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0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0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0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0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0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0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0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0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0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0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0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0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0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0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0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0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0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0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0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0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0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0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0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0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0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0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0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0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0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0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0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0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0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0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0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0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0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0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0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0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0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0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0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0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0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0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0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0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0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0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0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0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0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0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0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0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0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0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0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0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0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0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0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0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0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0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0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0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0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0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0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0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0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0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0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0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0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0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0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0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0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0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0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0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0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0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0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0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0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0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0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0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0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0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0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0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0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0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0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0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0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0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0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0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0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0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0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0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0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0"/>
      <c r="UVA11" s="21"/>
      <c r="UVB11" s="21"/>
      <c r="UVC11" s="21"/>
      <c r="UVD11" s="21"/>
    </row>
    <row r="12" spans="1:14772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1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1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1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1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1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1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1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1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1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20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0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0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0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0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0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0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0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0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0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0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0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0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0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0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0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0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0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0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0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0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0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0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0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0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0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0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0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0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0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0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0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0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0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0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0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0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0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0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0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0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0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0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0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0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0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0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0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0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0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0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0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0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0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0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0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0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0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0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0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0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0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0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0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0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0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0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0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0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0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0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0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0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0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0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0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0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0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0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0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0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0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0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0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0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0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0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0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0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0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0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0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0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0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0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0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0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0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0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0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0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0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0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0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0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0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0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0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0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0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0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0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0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0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0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0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0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0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0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0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0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0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0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0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0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0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0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0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0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0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0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0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0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0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0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0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0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0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0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0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0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0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0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0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0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0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0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0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0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0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0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0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0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0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0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0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0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0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0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0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0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0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0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0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0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0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0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0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0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0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0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0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0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0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0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0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0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0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0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0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0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0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0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0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0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0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0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0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0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0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0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0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0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0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0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0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0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0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0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0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0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0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0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0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0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0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0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0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0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0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0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0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0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0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0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0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0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0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0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0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0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0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0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0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0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0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0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0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0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0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0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0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0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0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0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0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0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0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0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0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0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0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0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0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0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0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0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0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0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0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0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0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0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0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0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0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0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0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0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0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0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0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0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0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0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0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0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0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0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0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0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0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0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0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0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0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0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0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0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0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0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0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0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0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0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0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0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0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0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0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0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0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0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0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0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0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0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0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0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0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0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0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0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0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0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0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0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0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0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0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0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0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0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0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0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0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0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0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0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0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0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0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0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0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0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0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0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0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0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0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0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0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0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0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0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0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0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0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0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0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0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0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0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0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0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0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0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0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0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0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0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0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0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0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0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0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0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0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0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0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0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0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0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0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0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0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0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0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0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0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0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0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0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0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0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0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0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0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0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0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0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0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0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0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0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0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0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0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0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0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0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0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0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0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0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0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0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0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0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0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0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0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0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0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0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0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0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0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0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0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0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0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0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0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0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0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0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0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0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0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0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0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0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0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0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0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0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0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0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0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0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0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0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0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0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0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0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0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0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0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0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0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0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0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0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0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0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0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0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0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0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0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0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0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0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0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0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0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0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0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0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0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0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0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0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0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0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0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0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0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0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0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0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0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0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0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0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0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0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0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0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0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0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0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0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0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0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0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0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0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0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0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0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0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0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0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0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0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0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0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0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0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0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0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0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0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0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0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0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0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0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0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0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0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0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0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0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0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0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0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0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0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0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0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0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0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0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0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0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0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0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0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0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0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0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0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0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0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0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0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0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0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0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0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0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0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0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0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0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0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0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0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0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0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0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0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0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0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0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0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0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0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0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0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0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0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0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0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0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0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0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0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0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0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0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0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0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0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0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0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0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0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0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0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0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0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0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0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0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0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0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0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0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0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0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0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0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0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0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0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0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0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0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0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0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0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0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0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0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0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0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0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0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0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0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0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0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0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0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0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0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0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0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0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0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0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0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0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0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0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0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0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0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0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0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0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0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0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0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0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0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0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0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0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0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0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0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0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0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0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0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0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0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0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0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0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0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0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0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0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0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0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0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0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0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0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0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0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0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0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0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0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0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0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0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0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0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0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0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0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0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0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0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0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0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0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0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0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0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0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0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0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0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0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0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0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0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0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0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0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0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0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0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0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0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0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0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0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0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0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0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0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0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0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0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0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0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0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0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0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0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0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0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0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0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0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0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0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0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0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0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0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0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0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0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0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0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0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0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0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0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0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0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0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0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0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0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0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0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0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0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0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0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0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0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0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0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0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0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0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0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0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0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0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0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0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0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0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0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0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0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0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0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0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0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0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0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0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0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0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0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0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0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0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0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0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0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0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0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0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0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0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0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0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0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0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0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0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0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0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0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0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0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0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0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0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0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0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0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0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0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0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0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0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0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0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0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0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0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0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0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0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0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0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0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0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0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0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0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0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0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0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0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0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0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0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0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0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0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0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0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0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0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0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0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0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0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0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0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0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0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0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0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0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0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0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0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0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0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0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0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0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0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0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0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0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0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0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0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0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0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0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0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0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0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0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0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0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0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0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0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0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0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0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0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0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0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0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0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0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0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0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0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0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0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0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0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0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0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0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0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0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0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0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0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0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0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0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0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0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0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0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0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0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0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0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0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0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0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0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0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0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0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0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0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0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0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0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0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0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0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0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0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0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0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0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0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0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0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0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0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0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0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0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0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0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0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0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0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0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0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0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0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0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0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0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0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0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0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0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0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0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0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0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0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0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0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0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0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0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0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0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0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0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0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0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0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0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0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0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0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0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0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0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0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0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0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0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0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0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0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0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0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0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0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0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0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0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0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0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0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0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0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0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0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0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0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0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0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0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0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0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0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0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0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0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0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0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0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0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0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0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0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0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0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0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0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0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0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0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0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0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0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0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0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0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0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0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0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0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0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0"/>
      <c r="UVA12" s="21"/>
      <c r="UVB12" s="21"/>
      <c r="UVC12" s="21"/>
      <c r="UVD12" s="21"/>
    </row>
    <row r="13" spans="1:14772" x14ac:dyDescent="0.25">
      <c r="A13" s="22"/>
      <c r="B13" s="23"/>
      <c r="C13" s="23"/>
      <c r="D13" s="23"/>
      <c r="E13" s="23"/>
      <c r="F13" s="23"/>
      <c r="G13" s="25" t="s">
        <v>23</v>
      </c>
      <c r="H13" s="23"/>
      <c r="I13" s="23"/>
      <c r="J13" s="23"/>
      <c r="K13" s="23"/>
      <c r="L13" s="23"/>
      <c r="M13" s="23"/>
      <c r="N13" s="2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1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1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1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1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1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1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1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1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1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20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0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0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0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0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0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0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0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0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0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0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0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0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0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0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0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0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0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0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0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0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0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0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0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0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0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0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0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0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0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0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0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0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0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0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0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0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0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0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0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0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0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0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0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0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0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0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0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0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0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0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0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0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0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0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0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0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0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0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0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0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0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0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0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0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0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0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0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0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0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0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0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0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0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0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0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0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0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0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0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0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0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0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0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0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0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0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0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0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0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0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0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0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0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0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0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0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0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0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0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0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0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0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0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0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0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0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0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0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0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0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0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0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0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0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0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0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0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0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0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0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0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0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0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0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0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0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0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0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0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0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0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0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0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0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0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0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0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0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0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0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0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0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0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0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0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0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0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0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0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0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0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0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0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0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0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0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0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0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0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0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0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0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0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0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0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0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0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0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0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0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0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0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0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0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0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0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0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0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0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0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0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0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0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0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0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0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0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0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0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0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0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0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0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0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0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0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0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0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0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0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0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0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0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0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0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0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0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0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0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0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0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0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0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0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0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0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0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0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0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0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0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0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0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0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0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0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0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0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0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0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0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0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0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0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0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0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0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0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0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0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0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0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0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0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0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0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0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0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0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0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0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0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0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0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0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0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0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0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0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0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0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0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0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0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0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0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0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0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0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0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0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0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0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0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0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0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0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0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0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0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0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0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0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0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0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0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0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0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0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0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0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0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0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0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0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0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0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0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0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0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0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0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0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0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0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0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0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0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0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0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0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0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0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0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0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0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0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0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0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0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0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0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0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0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0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0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0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0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0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0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0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0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0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0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0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0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0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0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0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0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0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0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0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0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0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0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0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0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0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0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0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0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0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0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0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0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0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0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0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0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0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0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0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0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0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0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0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0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0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0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0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0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0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0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0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0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0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0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0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0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0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0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0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0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0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0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0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0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0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0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0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0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0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0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0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0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0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0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0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0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0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0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0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0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0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0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0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0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0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0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0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0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0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0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0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0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0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0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0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0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0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0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0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0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0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0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0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0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0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0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0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0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0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0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0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0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0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0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0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0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0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0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0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0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0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0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0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0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0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0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0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0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0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0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0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0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0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0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0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0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0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0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0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0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0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0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0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0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0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0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0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0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0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0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0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0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0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0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0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0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0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0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0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0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0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0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0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0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0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0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0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0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0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0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0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0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0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0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0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0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0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0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0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0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0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0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0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0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0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0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0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0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0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0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0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0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0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0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0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0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0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0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0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0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0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0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0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0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0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0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0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0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0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0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0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0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0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0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0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0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0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0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0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0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0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0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0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0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0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0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0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0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0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0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0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0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0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0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0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0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0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0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0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0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0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0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0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0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0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0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0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0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0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0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0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0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0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0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0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0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0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0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0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0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0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0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0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0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0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0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0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0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0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0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0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0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0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0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0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0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0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0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0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0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0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0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0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0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0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0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0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0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0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0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0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0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0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0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0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0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0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0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0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0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0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0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0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0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0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0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0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0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0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0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0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0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0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0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0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0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0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0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0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0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0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0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0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0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0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0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0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0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0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0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0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0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0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0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0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0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0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0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0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0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0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0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0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0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0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0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0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0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0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0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0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0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0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0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0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0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0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0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0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0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0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0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0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0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0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0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0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0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0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0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0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0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0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0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0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0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0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0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0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0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0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0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0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0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0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0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0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0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0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0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0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0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0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0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0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0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0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0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0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0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0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0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0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0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0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0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0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0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0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0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0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0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0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0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0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0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0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0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0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0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0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0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0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0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0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0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0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0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0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0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0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0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0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0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0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0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0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0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0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0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0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0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0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0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0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0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0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0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0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0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0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0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0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0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0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0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0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0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0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0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0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0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0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0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0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0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0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0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0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0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0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0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0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0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0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0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0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0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0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0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0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0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0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0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0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0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0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0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0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0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0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0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0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0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0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0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0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0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0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0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0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0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0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0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0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0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0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0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0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0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0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0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0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0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0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0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0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0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0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0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0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0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0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0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0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0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0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0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0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0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0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0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0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0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0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0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0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0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0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0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0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0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0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0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0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0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0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0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0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0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0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0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0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0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0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0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0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0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0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0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0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0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0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0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0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0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0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0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0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0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0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0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0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0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0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0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0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0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0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0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0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0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0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0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0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0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0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0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0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0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0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0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0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0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0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0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0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0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0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0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0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0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0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0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0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0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0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0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0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0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0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0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0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0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0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0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0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0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0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0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0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0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0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0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0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0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0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0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0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0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0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0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0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0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0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0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0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0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0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0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0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0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0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0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0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0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0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0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0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0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0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0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0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0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0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0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0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0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0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0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0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0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0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0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0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0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0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0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0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0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0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0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0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0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0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0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0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0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0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0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0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0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0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0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0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0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0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0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0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0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0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0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0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0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0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0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0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0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0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0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0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0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0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0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0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0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0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0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0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0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0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0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0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0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0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0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0"/>
      <c r="UVA13" s="21"/>
      <c r="UVB13" s="21"/>
      <c r="UVC13" s="21"/>
      <c r="UVD13" s="21"/>
    </row>
    <row r="14" spans="1:14772" x14ac:dyDescent="0.25">
      <c r="A14" s="5" t="s">
        <v>21</v>
      </c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5" t="s">
        <v>9</v>
      </c>
      <c r="L14" s="5" t="s">
        <v>10</v>
      </c>
      <c r="M14" s="5" t="s">
        <v>11</v>
      </c>
      <c r="N14" s="5" t="s">
        <v>20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1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1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1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1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1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1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1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1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1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1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20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0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0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0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0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0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0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0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0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0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0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0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0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0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0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0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0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0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0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0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0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0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0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0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0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0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0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0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0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0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0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0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0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0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0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0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0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0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0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0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0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0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0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0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0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0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0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0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0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0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0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0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0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0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0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0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0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0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0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0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0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0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0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0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0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0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0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0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0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0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0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0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0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0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0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0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0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0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0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0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0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0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0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0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0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0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0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0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0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0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0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0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0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0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0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0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0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0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0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0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0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0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0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0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0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0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0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0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0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0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0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0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0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0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0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0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0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0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0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0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0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0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0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0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0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0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0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0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0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0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0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0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0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0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0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0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0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0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0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0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0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0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0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0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0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0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0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0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0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0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0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0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0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0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0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0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0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0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0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0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0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0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0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0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0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0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0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0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0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0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0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0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0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0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0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0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0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0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0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0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0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0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0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0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0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0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0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0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0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0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0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0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0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0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0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0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0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0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0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0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0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0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0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0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0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0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0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0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0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0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0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0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0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0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0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0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0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0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0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0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0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0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0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0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0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0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0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0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0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0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0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0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0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0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0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0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0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0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0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0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0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0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0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0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0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0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0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0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0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0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0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0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0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0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0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0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0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0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0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0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0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0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0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0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0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0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0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0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0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0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0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0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0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0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0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0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0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0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0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0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0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0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0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0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0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0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0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0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0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0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0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0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0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0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0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0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0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0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0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0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0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0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0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0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0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0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0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0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0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0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0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0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0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0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0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0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0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0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0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0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0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0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0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0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0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0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0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0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0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0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0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0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0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0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0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0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0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0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0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0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0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0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0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0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0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0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0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0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0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0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0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0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0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0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0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0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0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0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0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0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0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0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0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0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0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0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0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0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0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0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0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0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0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0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0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0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0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0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0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0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0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0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0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0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0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0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0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0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0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0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0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0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0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0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0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0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0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0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0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0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0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0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0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0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0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0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0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0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0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0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0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0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0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0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0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0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0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0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0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0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0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0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0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0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0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0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0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0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0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0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0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0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0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0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0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0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0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0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0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0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0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0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0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0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0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0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0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0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0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0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0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0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0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0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0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0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0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0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0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0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0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0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0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0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0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0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0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0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0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0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0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0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0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0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0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0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0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0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0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0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0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0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0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0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0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0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0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0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0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0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0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0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0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0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0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0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0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0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0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0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0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0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0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0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0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0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0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0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0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0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0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0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0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0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0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0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0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0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0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0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0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0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0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0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0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0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0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0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0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0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0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0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0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0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0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0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0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0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0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0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0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0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0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0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0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0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0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0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0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0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0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0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0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0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0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0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0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0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0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0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0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0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0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0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0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0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0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0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0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0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0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0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0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0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0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0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0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0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0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0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0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0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0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0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0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0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0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0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0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0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0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0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0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0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0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0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0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0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0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0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0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0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0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0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0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0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0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0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0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0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0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0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0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0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0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0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0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0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0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0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0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0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0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0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0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0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0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0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0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0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0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0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0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0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0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0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0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0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0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0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0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0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0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0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0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0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0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0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0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0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0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0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0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0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0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0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0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0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0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0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0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0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0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0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0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0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0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0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0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0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0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0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0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0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0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0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0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0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0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0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0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0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0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0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0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0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0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0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0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0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0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0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0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0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0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0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0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0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0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0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0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0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0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0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0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0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0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0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0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0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0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0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0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0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0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0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0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0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0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0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0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0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0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0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0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0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0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0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0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0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0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0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0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0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0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0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0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0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0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0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0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0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0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0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0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0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0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0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0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0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0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0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0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0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0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0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0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0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0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0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0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0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0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0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0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0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0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0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0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0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0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0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0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0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0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0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0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0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0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0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0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0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0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0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0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0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0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0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0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0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0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0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0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0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0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0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0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0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0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0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0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0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0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0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0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0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0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0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0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0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0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0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0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0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0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0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0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0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0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0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0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0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0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0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0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0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0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0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0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0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0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0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0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0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0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0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0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0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0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0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0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0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0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0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0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0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0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0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0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0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0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0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0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0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0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0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0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0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0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0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0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0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0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0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0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0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0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0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0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0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0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0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0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0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0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0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0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0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0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0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0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0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0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0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0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0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0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0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0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0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0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0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0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0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0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0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0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0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0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0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0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0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0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0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0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0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0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0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0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0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0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0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0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0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0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0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0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0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0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0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0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0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0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0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0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0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0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0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0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0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0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0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0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0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0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0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0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0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0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0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0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0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0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0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0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0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0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0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0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0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0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0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0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0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0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0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0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0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0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0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0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0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0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0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0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0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0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0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0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0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0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0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0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0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0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0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0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0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0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0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0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0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0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0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0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0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0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0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0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0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0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0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0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0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0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0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0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0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0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0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0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0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0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0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0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0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0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0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0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0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0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0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0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0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0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0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0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0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0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0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0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0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0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0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0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0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0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0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0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0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0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0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0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0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0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0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0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0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0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0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0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0"/>
      <c r="UVA14" s="21"/>
      <c r="UVB14" s="21"/>
      <c r="UVC14" s="21"/>
      <c r="UVD14" s="21"/>
    </row>
    <row r="15" spans="1:14772" x14ac:dyDescent="0.25">
      <c r="A15" s="6" t="s">
        <v>12</v>
      </c>
      <c r="B15" s="8">
        <v>5570954.1299999999</v>
      </c>
      <c r="C15" s="8">
        <f>B18</f>
        <v>5632826.3199999994</v>
      </c>
      <c r="D15" s="8">
        <f t="shared" ref="D15" si="3">C18</f>
        <v>5644554.0599999987</v>
      </c>
      <c r="E15" s="8">
        <f t="shared" ref="E15" si="4">D18</f>
        <v>5689816.0999999987</v>
      </c>
      <c r="F15" s="8">
        <f t="shared" ref="F15" si="5">E18</f>
        <v>5689676.6899999985</v>
      </c>
      <c r="G15" s="8">
        <f t="shared" ref="G15" si="6">F18</f>
        <v>5779626.9399999985</v>
      </c>
      <c r="H15" s="8">
        <f t="shared" ref="H15" si="7">G18</f>
        <v>5773340.6099999985</v>
      </c>
      <c r="I15" s="8">
        <f t="shared" ref="I15" si="8">H18</f>
        <v>5808806.9599999981</v>
      </c>
      <c r="J15" s="8">
        <f t="shared" ref="J15" si="9">I18</f>
        <v>5884619.8299999982</v>
      </c>
      <c r="K15" s="8">
        <f t="shared" ref="K15" si="10">J18</f>
        <v>5914185.4499999983</v>
      </c>
      <c r="L15" s="8">
        <f t="shared" ref="L15" si="11">K18</f>
        <v>5942546.419999999</v>
      </c>
      <c r="M15" s="8">
        <f t="shared" ref="M15" si="12">L18</f>
        <v>5978211.709999999</v>
      </c>
      <c r="N15" s="8">
        <f>B15</f>
        <v>5570954.1299999999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1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1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1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1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1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1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1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1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1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1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20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0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0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0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0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0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0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0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0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0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0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0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0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0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0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0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0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0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0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0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0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0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0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0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0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0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0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0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0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0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0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0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0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0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0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0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0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0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0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0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0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0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0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0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0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0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0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0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0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0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0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0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0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0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0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0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0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0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0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0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0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0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0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0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0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0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0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0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0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0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0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0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0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0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0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0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0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0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0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0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0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0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0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0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0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0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0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0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0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0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0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0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0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0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0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0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0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0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0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0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0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0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0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0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0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0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0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0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0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0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0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0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0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0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0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0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0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0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0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0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0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0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0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0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0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0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0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0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0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0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0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0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0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0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0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0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0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0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0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0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0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0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0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0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0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0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0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0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0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0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0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0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0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0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0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0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0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0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0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0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0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0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0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0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0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0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0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0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0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0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0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0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0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0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0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0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0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0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0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0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0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0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0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0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0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0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0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0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0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0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0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0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0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0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0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0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0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0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0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0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0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0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0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0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0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0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0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0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0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0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0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0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0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0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0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0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0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0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0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0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0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0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0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0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0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0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0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0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0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0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0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0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0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0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0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0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0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0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0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0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0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0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0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0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0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0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0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0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0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0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0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0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0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0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0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0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0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0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0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0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0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0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0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0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0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0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0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0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0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0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0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0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0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0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0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0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0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0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0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0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0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0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0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0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0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0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0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0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0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0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0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0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0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0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0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0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0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0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0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0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0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0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0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0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0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0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0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0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0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0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0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0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0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0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0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0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0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0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0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0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0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0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0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0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0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0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0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0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0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0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0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0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0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0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0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0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0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0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0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0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0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0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0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0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0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0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0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0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0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0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0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0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0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0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0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0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0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0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0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0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0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0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0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0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0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0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0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0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0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0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0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0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0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0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0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0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0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0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0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0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0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0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0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0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0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0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0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0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0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0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0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0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0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0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0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0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0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0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0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0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0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0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0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0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0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0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0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0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0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0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0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0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0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0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0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0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0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0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0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0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0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0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0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0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0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0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0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0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0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0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0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0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0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0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0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0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0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0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0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0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0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0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0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0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0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0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0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0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0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0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0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0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0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0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0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0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0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0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0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0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0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0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0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0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0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0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0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0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0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0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0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0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0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0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0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0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0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0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0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0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0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0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0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0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0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0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0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0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0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0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0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0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0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0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0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0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0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0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0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0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0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0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0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0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0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0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0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0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0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0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0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0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0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0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0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0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0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0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0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0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0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0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0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0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0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0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0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0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0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0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0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0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0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0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0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0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0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0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0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0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0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0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0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0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0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0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0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0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0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0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0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0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0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0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0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0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0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0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0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0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0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0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0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0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0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0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0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0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0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0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0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0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0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0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0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0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0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0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0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0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0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0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0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0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0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0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0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0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0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0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0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0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0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0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0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0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0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0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0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0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0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0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0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0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0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0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0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0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0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0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0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0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0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0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0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0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0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0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0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0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0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0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0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0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0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0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0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0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0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0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0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0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0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0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0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0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0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0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0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0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0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0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0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0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0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0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0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0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0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0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0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0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0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0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0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0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0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0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0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0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0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0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0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0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0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0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0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0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0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0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0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0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0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0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0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0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0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0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0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0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0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0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0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0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0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0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0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0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0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0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0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0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0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0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0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0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0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0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0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0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0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0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0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0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0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0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0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0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0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0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0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0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0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0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0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0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0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0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0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0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0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0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0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0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0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0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0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0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0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0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0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0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0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0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0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0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0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0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0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0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0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0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0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0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0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0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0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0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0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0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0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0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0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0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0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0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0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0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0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0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0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0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0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0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0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0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0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0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0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0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0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0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0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0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0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0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0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0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0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0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0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0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0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0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0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0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0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0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0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0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0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0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0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0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0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0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0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0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0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0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0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0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0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0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0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0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0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0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0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0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0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0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0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0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0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0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0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0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0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0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0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0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0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0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0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0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0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0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0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0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0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0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0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0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0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0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0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0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0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0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0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0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0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0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0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0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0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0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0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0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0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0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0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0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0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0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0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0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0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0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0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0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0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0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0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0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0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0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0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0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0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0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0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0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0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0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0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0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0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0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0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0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0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0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0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0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0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0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0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0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0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0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0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0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0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0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0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0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0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0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0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0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0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0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0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0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0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0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0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0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0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0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0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0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0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0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0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0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0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0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0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0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0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0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0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0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0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0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0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0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0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0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0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0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0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0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0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0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0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0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0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0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0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0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0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0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0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0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0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0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0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0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0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0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0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0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0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0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0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0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0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0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0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0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0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0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0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0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0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0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0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0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0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0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0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0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0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0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0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0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0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0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0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0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0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0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0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0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0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0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0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0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0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0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0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0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0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0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0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0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0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0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0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0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0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0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0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0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0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0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0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0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0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0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0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0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0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0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0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0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0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0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0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0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0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0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0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0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0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0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0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0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0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0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0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0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0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0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0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0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0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0"/>
      <c r="UVA15" s="21"/>
      <c r="UVB15" s="21"/>
      <c r="UVC15" s="21"/>
      <c r="UVD15" s="21"/>
    </row>
    <row r="16" spans="1:14772" x14ac:dyDescent="0.25">
      <c r="A16" s="7" t="s">
        <v>13</v>
      </c>
      <c r="B16" s="3">
        <f>[1]Ingressos!$C$17</f>
        <v>145792.01999999999</v>
      </c>
      <c r="C16" s="3">
        <f>[1]Ingressos!$E$17</f>
        <v>149815.01</v>
      </c>
      <c r="D16" s="3">
        <f>[1]Ingressos!$G$17</f>
        <v>150019.07</v>
      </c>
      <c r="E16" s="3">
        <f>[1]Ingressos!$I$17</f>
        <v>149929.47</v>
      </c>
      <c r="F16" s="3">
        <f>[1]Ingressos!$K$17</f>
        <v>201747.59</v>
      </c>
      <c r="G16" s="3">
        <f>[1]Ingressos!$M$17</f>
        <v>150041.96</v>
      </c>
      <c r="H16" s="3">
        <f>[1]Ingressos!$O$17</f>
        <v>150003.46</v>
      </c>
      <c r="I16" s="3">
        <f>[1]Ingressos!$Q$17</f>
        <v>149878.76</v>
      </c>
      <c r="J16" s="3">
        <f>[1]Ingressos!$S$17</f>
        <v>149939.09</v>
      </c>
      <c r="K16" s="3">
        <f>[1]Ingressos!$U$17</f>
        <v>149645.02000000002</v>
      </c>
      <c r="L16" s="3">
        <f>[1]Ingressos!$W$17</f>
        <v>150762.78</v>
      </c>
      <c r="M16" s="3">
        <f>[1]Ingressos!$Y$17</f>
        <v>150647.04000000001</v>
      </c>
      <c r="N16" s="3">
        <f>SUM(B16:M16)</f>
        <v>1848221.2700000003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1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1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1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1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1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1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1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1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1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20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0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0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0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0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0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0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0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0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0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0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0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0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0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0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0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0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0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0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0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0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0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0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0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0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0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0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0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0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0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0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0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0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0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0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0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0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0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0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0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0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0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0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0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0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0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0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0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0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0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0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0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0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0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0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0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0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0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0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0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0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0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0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0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0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0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0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0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0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0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0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0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0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0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0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0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0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0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0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0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0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0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0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0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0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0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0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0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0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0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0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0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0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0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0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0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0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0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0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0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0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0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0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0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0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0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0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0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0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0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0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0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0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0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0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0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0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0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0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0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0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0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0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0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0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0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0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0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0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0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0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0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0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0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0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0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0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0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0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0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0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0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0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0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0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0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0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0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0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0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0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0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0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0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0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0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0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0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0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0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0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0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0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0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0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0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0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0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0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0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0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0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0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0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0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0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0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0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0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0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0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0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0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0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0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0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0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0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0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0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0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0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0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0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0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0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0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0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0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0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0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0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0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0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0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0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0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0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0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0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0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0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0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0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0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0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0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0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0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0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0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0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0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0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0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0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0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0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0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0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0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0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0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0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0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0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0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0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0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0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0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0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0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0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0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0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0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0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0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0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0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0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0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0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0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0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0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0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0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0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0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0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0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0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0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0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0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0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0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0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0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0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0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0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0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0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0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0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0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0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0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0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0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0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0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0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0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0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0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0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0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0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0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0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0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0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0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0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0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0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0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0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0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0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0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0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0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0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0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0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0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0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0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0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0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0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0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0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0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0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0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0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0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0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0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0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0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0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0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0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0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0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0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0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0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0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0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0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0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0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0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0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0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0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0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0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0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0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0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0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0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0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0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0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0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0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0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0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0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0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0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0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0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0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0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0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0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0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0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0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0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0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0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0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0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0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0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0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0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0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0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0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0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0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0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0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0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0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0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0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0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0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0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0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0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0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0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0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0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0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0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0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0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0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0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0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0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0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0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0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0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0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0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0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0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0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0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0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0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0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0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0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0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0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0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0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0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0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0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0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0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0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0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0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0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0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0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0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0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0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0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0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0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0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0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0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0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0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0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0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0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0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0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0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0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0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0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0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0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0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0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0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0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0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0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0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0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0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0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0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0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0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0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0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0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0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0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0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0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0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0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0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0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0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0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0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0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0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0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0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0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0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0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0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0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0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0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0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0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0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0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0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0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0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0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0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0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0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0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0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0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0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0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0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0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0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0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0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0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0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0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0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0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0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0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0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0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0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0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0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0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0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0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0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0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0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0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0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0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0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0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0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0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0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0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0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0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0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0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0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0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0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0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0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0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0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0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0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0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0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0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0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0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0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0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0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0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0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0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0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0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0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0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0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0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0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0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0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0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0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0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0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0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0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0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0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0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0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0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0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0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0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0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0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0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0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0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0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0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0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0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0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0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0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0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0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0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0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0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0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0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0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0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0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0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0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0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0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0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0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0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0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0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0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0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0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0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0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0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0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0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0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0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0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0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0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0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0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0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0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0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0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0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0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0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0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0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0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0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0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0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0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0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0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0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0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0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0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0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0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0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0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0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0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0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0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0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0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0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0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0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0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0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0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0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0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0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0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0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0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0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0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0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0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0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0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0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0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0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0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0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0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0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0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0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0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0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0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0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0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0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0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0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0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0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0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0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0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0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0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0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0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0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0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0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0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0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0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0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0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0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0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0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0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0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0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0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0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0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0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0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0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0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0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0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0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0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0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0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0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0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0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0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0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0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0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0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0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0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0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0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0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0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0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0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0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0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0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0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0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0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0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0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0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0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0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0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0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0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0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0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0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0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0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0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0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0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0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0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0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0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0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0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0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0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0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0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0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0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0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0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0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0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0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0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0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0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0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0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0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0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0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0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0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0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0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0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0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0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0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0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0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0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0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0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0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0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0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0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0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0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0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0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0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0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0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0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0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0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0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0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0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0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0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0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0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0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0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0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0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0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0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0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0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0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0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0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0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0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0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0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0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0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0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0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0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0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0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0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0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0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0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0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0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0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0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0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0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0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0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0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0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0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0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0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0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0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0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0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0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0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0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0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0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0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0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0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0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0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0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0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0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0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0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0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0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0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0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0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0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0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0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0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0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0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0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0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0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0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0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0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0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0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0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0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0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0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0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0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0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0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0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0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0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0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0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0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0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0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0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0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0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0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0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0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0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0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0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0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0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0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0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0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0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0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0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0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0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0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0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0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0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0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0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0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0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0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0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0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0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0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0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0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0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0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0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0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0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0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0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0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0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0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0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0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0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0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0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0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0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0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0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0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0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0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0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0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0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0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0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0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0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0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0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0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0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0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0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0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0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0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0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0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0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0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0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0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0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0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0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0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0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0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0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0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0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0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0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0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0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0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0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0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0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0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0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0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0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0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0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0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0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0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0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0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0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0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0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0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0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0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0"/>
      <c r="UVA16" s="21"/>
      <c r="UVB16" s="21"/>
      <c r="UVC16" s="21"/>
      <c r="UVD16" s="21"/>
    </row>
    <row r="17" spans="1:14772" x14ac:dyDescent="0.25">
      <c r="A17" s="7" t="s">
        <v>14</v>
      </c>
      <c r="B17" s="3">
        <f>[2]Pagaments!$C$28</f>
        <v>83919.829999999987</v>
      </c>
      <c r="C17" s="3">
        <f>[2]Pagaments!$E$28</f>
        <v>138087.27000000002</v>
      </c>
      <c r="D17" s="3">
        <f>[2]Pagaments!$G$28</f>
        <v>104757.03</v>
      </c>
      <c r="E17" s="3">
        <f>[2]Pagaments!$I$28</f>
        <v>150068.88</v>
      </c>
      <c r="F17" s="3">
        <f>[2]Pagaments!$K$28</f>
        <v>111797.34</v>
      </c>
      <c r="G17" s="3">
        <f>[2]Pagaments!$M$28</f>
        <v>156328.29</v>
      </c>
      <c r="H17" s="3">
        <f>[2]Pagaments!$O$28</f>
        <v>114537.10999999999</v>
      </c>
      <c r="I17" s="3">
        <f>[2]Pagaments!$Q$28</f>
        <v>74065.89</v>
      </c>
      <c r="J17" s="3">
        <f>[2]Pagaments!$S$28</f>
        <v>120373.47</v>
      </c>
      <c r="K17" s="3">
        <f>[2]Pagaments!$U$28</f>
        <v>121284.05000000002</v>
      </c>
      <c r="L17" s="3">
        <f>[2]Pagaments!$W$28</f>
        <v>115097.49</v>
      </c>
      <c r="M17" s="3">
        <f>[2]Pagaments!$Y$28</f>
        <v>162316.4</v>
      </c>
      <c r="N17" s="3">
        <f>SUM(B17:M17)</f>
        <v>1452633.05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1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1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1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1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1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1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1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1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20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0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0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0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0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0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0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0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0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0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0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0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0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0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0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0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0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0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0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0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0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0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0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0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0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0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0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0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0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0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0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0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0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0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0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0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0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0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0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0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0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0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0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0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0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0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0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0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0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0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0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0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0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0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0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0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0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0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0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0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0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0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0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0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0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0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0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0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0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0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0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0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0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0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0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0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0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0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0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0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0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0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0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0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0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0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0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0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0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0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0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0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0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0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0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0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0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0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0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0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0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0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0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0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0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0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0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0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0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0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0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0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0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0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0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0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0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0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0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0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0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0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0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0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0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0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0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0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0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0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0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0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0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0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0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0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0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0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0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0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0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0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0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0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0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0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0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0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0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0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0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0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0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0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0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0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0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0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0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0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0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0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0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0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0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0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0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0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0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0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0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0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0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0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0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0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0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0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0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0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0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0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0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0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0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0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0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0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0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0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0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0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0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0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0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0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0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0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0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0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0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0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0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0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0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0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0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0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0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0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0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0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0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0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0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0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0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0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0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0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0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0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0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0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0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0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0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0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0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0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0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0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0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0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0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0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0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0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0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0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0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0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0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0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0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0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0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0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0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0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0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0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0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0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0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0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0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0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0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0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0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0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0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0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0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0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0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0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0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0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0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0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0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0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0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0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0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0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0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0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0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0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0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0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0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0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0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0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0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0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0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0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0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0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0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0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0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0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0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0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0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0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0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0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0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0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0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0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0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0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0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0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0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0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0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0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0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0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0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0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0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0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0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0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0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0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0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0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0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0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0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0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0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0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0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0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0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0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0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0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0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0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0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0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0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0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0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0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0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0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0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0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0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0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0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0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0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0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0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0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0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0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0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0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0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0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0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0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0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0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0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0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0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0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0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0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0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0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0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0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0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0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0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0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0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0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0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0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0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0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0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0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0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0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0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0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0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0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0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0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0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0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0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0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0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0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0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0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0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0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0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0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0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0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0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0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0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0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0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0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0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0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0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0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0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0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0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0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0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0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0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0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0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0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0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0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0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0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0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0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0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0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0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0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0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0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0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0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0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0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0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0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0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0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0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0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0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0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0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0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0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0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0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0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0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0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0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0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0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0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0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0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0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0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0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0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0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0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0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0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0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0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0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0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0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0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0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0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0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0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0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0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0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0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0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0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0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0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0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0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0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0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0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0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0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0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0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0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0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0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0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0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0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0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0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0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0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0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0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0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0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0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0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0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0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0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0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0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0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0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0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0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0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0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0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0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0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0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0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0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0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0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0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0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0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0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0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0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0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0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0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0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0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0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0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0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0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0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0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0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0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0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0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0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0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0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0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0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0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0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0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0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0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0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0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0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0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0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0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0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0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0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0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0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0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0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0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0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0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0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0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0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0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0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0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0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0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0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0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0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0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0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0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0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0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0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0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0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0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0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0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0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0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0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0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0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0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0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0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0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0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0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0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0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0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0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0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0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0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0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0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0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0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0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0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0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0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0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0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0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0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0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0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0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0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0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0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0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0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0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0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0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0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0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0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0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0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0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0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0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0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0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0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0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0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0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0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0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0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0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0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0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0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0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0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0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0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0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0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0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0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0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0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0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0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0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0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0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0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0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0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0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0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0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0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0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0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0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0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0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0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0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0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0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0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0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0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0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0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0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0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0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0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0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0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0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0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0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0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0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0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0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0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0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0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0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0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0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0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0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0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0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0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0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0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0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0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0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0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0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0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0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0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0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0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0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0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0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0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0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0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0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0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0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0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0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0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0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0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0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0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0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0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0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0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0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0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0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0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0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0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0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0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0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0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0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0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0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0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0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0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0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0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0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0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0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0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0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0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0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0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0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0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0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0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0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0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0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0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0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0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0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0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0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0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0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0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0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0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0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0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0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0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0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0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0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0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0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0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0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0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0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0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0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0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0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0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0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0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0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0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0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0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0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0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0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0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0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0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0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0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0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0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0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0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0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0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0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0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0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0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0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0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0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0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0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0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0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0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0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0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0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0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0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0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0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0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0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0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0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0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0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0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0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0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0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0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0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0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0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0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0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0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0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0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0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0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0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0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0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0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0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0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0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0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0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0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0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0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0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0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0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0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0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0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0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0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0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0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0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0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0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0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0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0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0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0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0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0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0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0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0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0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0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0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0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0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0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0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0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0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0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0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0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0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0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0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0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0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0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0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0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0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0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0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0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0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0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0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0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0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0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0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0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0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0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0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0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0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0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0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0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0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0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0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0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0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0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0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0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0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0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0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0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0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0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0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0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0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0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0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0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0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0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0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0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0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0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0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0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0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0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0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0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0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0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0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0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0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0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0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0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0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0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0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0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0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0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0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0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0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0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0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0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0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0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0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0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0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0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0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0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0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0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0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0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0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0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0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0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0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0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0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0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0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0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0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0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0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0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0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0"/>
      <c r="UVA17" s="21"/>
      <c r="UVB17" s="21"/>
      <c r="UVC17" s="21"/>
      <c r="UVD17" s="21"/>
    </row>
    <row r="18" spans="1:14772" x14ac:dyDescent="0.25">
      <c r="A18" s="6" t="s">
        <v>15</v>
      </c>
      <c r="B18" s="13">
        <f>B15+B16-B17</f>
        <v>5632826.3199999994</v>
      </c>
      <c r="C18" s="13">
        <f t="shared" ref="C18:M18" si="13">C15+C16-C17</f>
        <v>5644554.0599999987</v>
      </c>
      <c r="D18" s="13">
        <f t="shared" si="13"/>
        <v>5689816.0999999987</v>
      </c>
      <c r="E18" s="13">
        <f t="shared" si="13"/>
        <v>5689676.6899999985</v>
      </c>
      <c r="F18" s="13">
        <f t="shared" si="13"/>
        <v>5779626.9399999985</v>
      </c>
      <c r="G18" s="13">
        <f t="shared" si="13"/>
        <v>5773340.6099999985</v>
      </c>
      <c r="H18" s="13">
        <f t="shared" si="13"/>
        <v>5808806.9599999981</v>
      </c>
      <c r="I18" s="13">
        <f t="shared" si="13"/>
        <v>5884619.8299999982</v>
      </c>
      <c r="J18" s="13">
        <f t="shared" si="13"/>
        <v>5914185.4499999983</v>
      </c>
      <c r="K18" s="13">
        <f t="shared" si="13"/>
        <v>5942546.419999999</v>
      </c>
      <c r="L18" s="13">
        <f t="shared" si="13"/>
        <v>5978211.709999999</v>
      </c>
      <c r="M18" s="13">
        <f t="shared" si="13"/>
        <v>5966542.3499999987</v>
      </c>
      <c r="N18" s="13">
        <f>N15+N16-N17</f>
        <v>5966542.3500000006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1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1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1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1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1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1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1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1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1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20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0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0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0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0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0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0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0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0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0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0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0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0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0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0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0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0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0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0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0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0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0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0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0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0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0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0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0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0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0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0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0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0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0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0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0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0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0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0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0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0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0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0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0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0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0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0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0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0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0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0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0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0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0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0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0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0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0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0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0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0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0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0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0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0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0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0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0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0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0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0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0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0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0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0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0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0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0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0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0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0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0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0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0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0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0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0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0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0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0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0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0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0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0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0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0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0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0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0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0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0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0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0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0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0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0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0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0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0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0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0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0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0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0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0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0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0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0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0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0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0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0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0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0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0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0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0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0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0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0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0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0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0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0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0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0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0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0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0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0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0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0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0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0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0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0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0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0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0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0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0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0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0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0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0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0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0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0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0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0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0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0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0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0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0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0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0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0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0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0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0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0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0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0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0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0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0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0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0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0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0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0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0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0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0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0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0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0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0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0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0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0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0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0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0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0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0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0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0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0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0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0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0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0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0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0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0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0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0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0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0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0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0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0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0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0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0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0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0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0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0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0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0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0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0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0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0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0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0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0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0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0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0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0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0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0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0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0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0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0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0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0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0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0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0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0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0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0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0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0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0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0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0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0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0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0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0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0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0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0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0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0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0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0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0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0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0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0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0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0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0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0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0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0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0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0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0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0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0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0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0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0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0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0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0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0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0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0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0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0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0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0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0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0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0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0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0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0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0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0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0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0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0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0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0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0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0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0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0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0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0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0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0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0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0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0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0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0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0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0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0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0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0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0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0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0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0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0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0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0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0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0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0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0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0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0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0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0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0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0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0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0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0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0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0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0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0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0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0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0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0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0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0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0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0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0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0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0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0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0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0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0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0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0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0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0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0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0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0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0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0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0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0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0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0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0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0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0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0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0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0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0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0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0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0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0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0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0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0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0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0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0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0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0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0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0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0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0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0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0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0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0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0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0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0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0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0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0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0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0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0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0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0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0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0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0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0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0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0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0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0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0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0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0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0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0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0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0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0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0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0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0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0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0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0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0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0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0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0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0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0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0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0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0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0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0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0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0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0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0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0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0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0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0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0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0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0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0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0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0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0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0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0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0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0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0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0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0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0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0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0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0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0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0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0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0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0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0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0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0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0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0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0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0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0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0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0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0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0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0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0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0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0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0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0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0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0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0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0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0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0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0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0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0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0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0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0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0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0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0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0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0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0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0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0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0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0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0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0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0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0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0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0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0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0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0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0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0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0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0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0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0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0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0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0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0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0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0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0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0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0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0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0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0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0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0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0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0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0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0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0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0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0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0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0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0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0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0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0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0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0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0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0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0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0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0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0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0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0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0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0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0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0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0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0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0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0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0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0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0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0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0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0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0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0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0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0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0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0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0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0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0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0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0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0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0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0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0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0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0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0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0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0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0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0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0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0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0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0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0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0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0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0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0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0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0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0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0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0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0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0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0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0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0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0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0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0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0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0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0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0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0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0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0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0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0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0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0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0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0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0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0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0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0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0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0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0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0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0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0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0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0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0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0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0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0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0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0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0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0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0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0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0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0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0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0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0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0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0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0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0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0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0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0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0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0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0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0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0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0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0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0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0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0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0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0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0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0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0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0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0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0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0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0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0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0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0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0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0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0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0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0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0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0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0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0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0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0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0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0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0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0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0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0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0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0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0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0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0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0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0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0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0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0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0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0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0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0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0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0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0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0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0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0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0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0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0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0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0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0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0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0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0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0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0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0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0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0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0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0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0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0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0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0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0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0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0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0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0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0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0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0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0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0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0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0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0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0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0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0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0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0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0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0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0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0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0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0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0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0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0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0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0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0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0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0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0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0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0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0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0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0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0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0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0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0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0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0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0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0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0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0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0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0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0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0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0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0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0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0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0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0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0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0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0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0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0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0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0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0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0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0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0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0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0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0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0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0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0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0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0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0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0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0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0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0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0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0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0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0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0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0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0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0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0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0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0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0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0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0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0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0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0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0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0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0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0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0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0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0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0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0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0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0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0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0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0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0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0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0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0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0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0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0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0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0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0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0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0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0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0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0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0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0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0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0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0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0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0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0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0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0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0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0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0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0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0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0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0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0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0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0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0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0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0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0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0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0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0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0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0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0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0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0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0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0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0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0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0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0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0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0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0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0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0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0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0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0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0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0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0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0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0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0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0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0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0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0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0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0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0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0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0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0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0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0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0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0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0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0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0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0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0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0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0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0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0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0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0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0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0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0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0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0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0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0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0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0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0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0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0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0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0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0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0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0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0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0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0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0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0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0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0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0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0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0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0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0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0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0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0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0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0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0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0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0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0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0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0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0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0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0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0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0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0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0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0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0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0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0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0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0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0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0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0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0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0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0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0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0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0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0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0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0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0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0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0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0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0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0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0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0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0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0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0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0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0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0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0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0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0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0"/>
      <c r="UVA18" s="21"/>
      <c r="UVB18" s="21"/>
      <c r="UVC18" s="21"/>
      <c r="UVD18" s="21"/>
    </row>
    <row r="19" spans="1:14772" x14ac:dyDescent="0.25">
      <c r="A19" s="7"/>
      <c r="B19" s="3"/>
      <c r="C19" s="3"/>
      <c r="D19" s="3"/>
      <c r="E19" s="3"/>
      <c r="F19" s="3"/>
      <c r="G19" s="3"/>
      <c r="H19" s="4"/>
      <c r="I19" s="4"/>
      <c r="J19" s="3"/>
      <c r="K19" s="3"/>
      <c r="L19" s="3"/>
      <c r="M19" s="3"/>
      <c r="N19" s="1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1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1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1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1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1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1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1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20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0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0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0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0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0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0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0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0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0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0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0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0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0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0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0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0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0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0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0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0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0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0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0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0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0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0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0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0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0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0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0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0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0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0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0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0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0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0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0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0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0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0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0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0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0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0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0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0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0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0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0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0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0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0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0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0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0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0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0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0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0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0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0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0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0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0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0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0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0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0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0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0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0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0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0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0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0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0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0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0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0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0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0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0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0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0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0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0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0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0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0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0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0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0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0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0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0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0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0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0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0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0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0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0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0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0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0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0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0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0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0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0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0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0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0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0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0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0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0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0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0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0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0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0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0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0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0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0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0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0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0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0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0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0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0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0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0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0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0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0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0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0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0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0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0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0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0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0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0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0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0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0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0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0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0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0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0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0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0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0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0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0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0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0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0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0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0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0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0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0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0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0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0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0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0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0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0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0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0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0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0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0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0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0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0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0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0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0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0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0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0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0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0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0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0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0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0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0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0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0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0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0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0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0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0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0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0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0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0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0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0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0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0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0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0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0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0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0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0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0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0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0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0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0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0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0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0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0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0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0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0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0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0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0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0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0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0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0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0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0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0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0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0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0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0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0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0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0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0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0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0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0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0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0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0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0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0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0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0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0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0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0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0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0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0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0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0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0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0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0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0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0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0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0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0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0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0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0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0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0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0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0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0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0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0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0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0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0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0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0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0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0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0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0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0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0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0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0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0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0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0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0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0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0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0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0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0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0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0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0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0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0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0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0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0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0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0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0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0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0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0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0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0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0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0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0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0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0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0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0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0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0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0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0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0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0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0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0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0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0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0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0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0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0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0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0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0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0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0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0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0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0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0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0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0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0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0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0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0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0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0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0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0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0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0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0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0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0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0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0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0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0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0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0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0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0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0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0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0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0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0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0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0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0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0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0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0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0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0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0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0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0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0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0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0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0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0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0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0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0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0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0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0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0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0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0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0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0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0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0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0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0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0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0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0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0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0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0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0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0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0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0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0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0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0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0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0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0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0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0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0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0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0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0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0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0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0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0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0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0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0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0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0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0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0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0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0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0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0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0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0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0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0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0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0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0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0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0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0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0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0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0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0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0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0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0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0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0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0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0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0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0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0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0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0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0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0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0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0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0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0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0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0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0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0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0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0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0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0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0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0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0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0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0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0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0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0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0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0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0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0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0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0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0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0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0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0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0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0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0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0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0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0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0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0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0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0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0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0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0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0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0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0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0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0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0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0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0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0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0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0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0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0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0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0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0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0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0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0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0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0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0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0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0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0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0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0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0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0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0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0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0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0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0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0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0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0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0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0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0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0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0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0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0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0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0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0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0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0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0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0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0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0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0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0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0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0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0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0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0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0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0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0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0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0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0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0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0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0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0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0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0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0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0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0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0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0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0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0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0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0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0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0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0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0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0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0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0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0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0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0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0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0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0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0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0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0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0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0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0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0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0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0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0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0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0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0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0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0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0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0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0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0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0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0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0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0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0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0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0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0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0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0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0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0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0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0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0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0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0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0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0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0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0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0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0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0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0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0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0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0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0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0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0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0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0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0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0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0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0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0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0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0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0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0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0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0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0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0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0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0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0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0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0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0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0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0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0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0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0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0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0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0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0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0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0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0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0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0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0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0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0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0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0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0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0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0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0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0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0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0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0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0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0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0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0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0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0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0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0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0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0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0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0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0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0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0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0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0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0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0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0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0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0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0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0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0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0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0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0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0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0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0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0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0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0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0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0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0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0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0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0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0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0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0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0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0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0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0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0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0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0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0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0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0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0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0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0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0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0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0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0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0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0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0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0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0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0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0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0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0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0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0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0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0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0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0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0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0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0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0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0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0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0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0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0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0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0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0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0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0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0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0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0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0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0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0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0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0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0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0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0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0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0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0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0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0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0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0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0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0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0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0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0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0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0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0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0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0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0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0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0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0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0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0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0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0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0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0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0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0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0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0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0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0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0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0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0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0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0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0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0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0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0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0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0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0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0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0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0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0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0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0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0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0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0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0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0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0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0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0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0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0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0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0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0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0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0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0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0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0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0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0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0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0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0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0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0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0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0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0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0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0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0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0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0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0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0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0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0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0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0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0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0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0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0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0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0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0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0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0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0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0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0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0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0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0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0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0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0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0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0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0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0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0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0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0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0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0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0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0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0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0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0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0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0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0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0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0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0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0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0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0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0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0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0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0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0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0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0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0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0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0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0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0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0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0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0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0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0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0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0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0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0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0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0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0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0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0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0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0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0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0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0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0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0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0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0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0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0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0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0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0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0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0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0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0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0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0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0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0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0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0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0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0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0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0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0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0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0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0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0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0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0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0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0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0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0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0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0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0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0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0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0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0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0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0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0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0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0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0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0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0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0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0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0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0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0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0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0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0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0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0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0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0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0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0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0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0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0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0"/>
      <c r="UVA19" s="21"/>
      <c r="UVB19" s="21"/>
      <c r="UVC19" s="21"/>
      <c r="UVD19" s="21"/>
    </row>
    <row r="20" spans="1:14772" x14ac:dyDescent="0.25">
      <c r="A20" s="6" t="s">
        <v>16</v>
      </c>
      <c r="B20" s="8">
        <f>B18-B15</f>
        <v>61872.189999999478</v>
      </c>
      <c r="C20" s="8">
        <f t="shared" ref="C20:M20" si="14">C18-C15</f>
        <v>11727.739999999292</v>
      </c>
      <c r="D20" s="8">
        <f t="shared" si="14"/>
        <v>45262.040000000037</v>
      </c>
      <c r="E20" s="8">
        <f t="shared" si="14"/>
        <v>-139.41000000014901</v>
      </c>
      <c r="F20" s="8">
        <f t="shared" si="14"/>
        <v>89950.25</v>
      </c>
      <c r="G20" s="8">
        <f t="shared" si="14"/>
        <v>-6286.3300000000745</v>
      </c>
      <c r="H20" s="8">
        <f t="shared" si="14"/>
        <v>35466.349999999627</v>
      </c>
      <c r="I20" s="8">
        <f t="shared" si="14"/>
        <v>75812.870000000112</v>
      </c>
      <c r="J20" s="8">
        <f t="shared" si="14"/>
        <v>29565.620000000112</v>
      </c>
      <c r="K20" s="8">
        <f t="shared" si="14"/>
        <v>28360.970000000671</v>
      </c>
      <c r="L20" s="8">
        <f t="shared" si="14"/>
        <v>35665.290000000037</v>
      </c>
      <c r="M20" s="8">
        <f t="shared" si="14"/>
        <v>-11669.360000000335</v>
      </c>
      <c r="N20" s="8">
        <f>N18-N15</f>
        <v>395588.22000000067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1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1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1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1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1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1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1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1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20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0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0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0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0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0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0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0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0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0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0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0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0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0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0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0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0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0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0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0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0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0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0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0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0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0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0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0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0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0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0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0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0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0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0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0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0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0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0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0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0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0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0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0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0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0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0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0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0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0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0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0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0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0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0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0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0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0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0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0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0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0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0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0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0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0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0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0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0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0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0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0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0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0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0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0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0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0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0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0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0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0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0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0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0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0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0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0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0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0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0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0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0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0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0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0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0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0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0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0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0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0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0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0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0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0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0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0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0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0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0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0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0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0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0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0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0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0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0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0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0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0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0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0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0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0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0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0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0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0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0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0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0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0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0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0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0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0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0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0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0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0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0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0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0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0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0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0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0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0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0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0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0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0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0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0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0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0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0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0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0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0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0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0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0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0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0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0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0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0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0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0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0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0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0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0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0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0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0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0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0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0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0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0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0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0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0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0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0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0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0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0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0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0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0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0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0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0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0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0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0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0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0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0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0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0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0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0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0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0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0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0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0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0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0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0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0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0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0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0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0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0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0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0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0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0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0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0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0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0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0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0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0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0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0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0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0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0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0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0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0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0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0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0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0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0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0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0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0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0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0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0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0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0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0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0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0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0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0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0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0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0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0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0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0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0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0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0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0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0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0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0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0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0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0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0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0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0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0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0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0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0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0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0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0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0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0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0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0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0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0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0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0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0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0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0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0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0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0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0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0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0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0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0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0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0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0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0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0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0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0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0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0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0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0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0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0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0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0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0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0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0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0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0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0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0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0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0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0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0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0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0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0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0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0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0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0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0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0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0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0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0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0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0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0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0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0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0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0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0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0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0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0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0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0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0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0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0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0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0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0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0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0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0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0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0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0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0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0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0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0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0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0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0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0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0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0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0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0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0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0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0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0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0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0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0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0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0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0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0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0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0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0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0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0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0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0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0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0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0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0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0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0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0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0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0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0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0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0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0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0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0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0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0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0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0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0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0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0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0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0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0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0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0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0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0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0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0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0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0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0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0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0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0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0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0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0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0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0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0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0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0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0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0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0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0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0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0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0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0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0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0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0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0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0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0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0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0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0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0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0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0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0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0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0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0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0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0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0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0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0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0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0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0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0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0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0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0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0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0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0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0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0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0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0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0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0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0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0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0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0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0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0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0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0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0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0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0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0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0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0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0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0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0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0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0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0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0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0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0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0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0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0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0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0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0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0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0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0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0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0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0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0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0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0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0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0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0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0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0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0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0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0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0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0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0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0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0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0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0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0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0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0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0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0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0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0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0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0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0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0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0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0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0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0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0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0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0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0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0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0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0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0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0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0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0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0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0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0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0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0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0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0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0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0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0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0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0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0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0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0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0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0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0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0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0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0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0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0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0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0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0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0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0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0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0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0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0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0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0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0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0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0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0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0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0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0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0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0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0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0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0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0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0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0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0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0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0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0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0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0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0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0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0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0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0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0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0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0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0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0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0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0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0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0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0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0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0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0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0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0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0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0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0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0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0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0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0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0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0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0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0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0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0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0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0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0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0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0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0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0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0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0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0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0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0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0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0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0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0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0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0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0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0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0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0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0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0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0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0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0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0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0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0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0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0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0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0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0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0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0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0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0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0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0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0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0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0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0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0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0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0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0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0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0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0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0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0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0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0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0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0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0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0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0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0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0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0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0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0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0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0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0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0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0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0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0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0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0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0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0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0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0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0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0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0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0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0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0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0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0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0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0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0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0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0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0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0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0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0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0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0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0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0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0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0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0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0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0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0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0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0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0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0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0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0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0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0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0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0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0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0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0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0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0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0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0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0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0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0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0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0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0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0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0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0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0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0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0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0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0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0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0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0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0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0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0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0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0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0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0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0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0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0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0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0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0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0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0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0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0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0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0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0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0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0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0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0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0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0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0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0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0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0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0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0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0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0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0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0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0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0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0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0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0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0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0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0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0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0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0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0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0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0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0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0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0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0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0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0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0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0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0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0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0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0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0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0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0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0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0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0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0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0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0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0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0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0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0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0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0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0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0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0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0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0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0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0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0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0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0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0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0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0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0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0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0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0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0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0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0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0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0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0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0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0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0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0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0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0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0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0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0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0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0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0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0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0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0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0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0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0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0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0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0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0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0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0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0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0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0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0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0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0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0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0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0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0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0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0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0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0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0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0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0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0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0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0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0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0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0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0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0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0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0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0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0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0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0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0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0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0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0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0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0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0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0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0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0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0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0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0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0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0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0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0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0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0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0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0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0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0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0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0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0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0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0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0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0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0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0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0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0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0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0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0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0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0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0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0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0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0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0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0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0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0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0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0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0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0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0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0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0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0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0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0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0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0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0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0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0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0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0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0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0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0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0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0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0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0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0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0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0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0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0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0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0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0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0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0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0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0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0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0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0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0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0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0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0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0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0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0"/>
      <c r="UVA20" s="21"/>
      <c r="UVB20" s="21"/>
      <c r="UVC20" s="21"/>
      <c r="UVD20" s="21"/>
    </row>
    <row r="21" spans="1:14772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1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1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1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1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1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1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1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1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20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0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0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0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0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0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0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0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0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0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0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0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0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0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0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0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0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0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0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0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0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0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0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0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0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0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0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0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0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0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0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0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0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0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0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0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0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0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0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0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0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0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0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0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0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0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0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0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0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0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0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0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0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0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0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0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0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0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0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0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0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0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0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0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0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0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0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0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0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0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0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0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0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0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0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0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0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0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0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0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0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0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0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0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0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0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0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0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0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0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0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0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0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0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0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0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0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0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0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0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0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0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0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0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0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0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0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0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0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0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0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0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0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0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0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0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0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0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0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0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0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0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0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0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0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0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0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0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0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0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0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0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0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0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0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0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0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0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0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0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0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0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0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0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0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0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0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0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0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0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0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0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0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0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0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0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0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0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0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0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0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0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0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0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0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0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0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0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0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0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0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0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0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0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0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0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0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0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0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0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0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0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0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0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0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0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0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0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0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0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0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0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0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0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0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0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0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0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0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0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0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0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0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0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0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0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0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0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0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0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0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0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0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0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0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0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0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0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0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0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0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0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0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0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0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0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0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0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0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0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0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0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0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0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0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0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0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0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0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0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0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0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0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0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0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0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0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0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0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0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0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0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0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0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0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0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0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0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0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0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0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0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0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0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0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0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0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0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0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0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0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0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0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0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0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0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0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0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0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0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0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0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0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0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0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0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0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0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0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0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0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0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0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0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0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0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0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0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0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0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0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0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0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0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0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0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0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0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0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0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0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0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0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0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0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0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0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0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0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0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0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0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0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0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0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0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0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0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0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0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0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0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0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0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0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0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0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0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0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0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0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0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0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0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0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0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0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0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0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0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0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0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0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0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0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0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0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0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0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0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0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0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0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0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0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0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0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0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0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0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0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0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0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0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0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0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0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0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0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0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0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0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0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0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0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0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0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0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0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0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0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0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0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0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0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0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0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0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0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0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0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0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0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0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0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0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0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0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0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0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0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0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0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0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0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0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0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0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0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0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0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0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0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0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0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0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0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0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0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0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0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0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0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0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0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0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0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0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0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0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0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0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0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0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0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0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0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0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0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0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0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0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0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0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0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0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0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0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0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0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0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0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0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0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0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0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0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0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0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0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0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0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0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0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0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0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0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0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0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0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0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0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0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0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0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0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0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0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0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0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0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0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0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0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0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0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0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0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0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0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0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0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0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0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0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0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0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0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0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0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0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0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0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0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0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0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0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0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0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0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0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0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0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0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0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0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0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0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0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0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0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0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0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0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0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0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0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0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0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0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0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0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0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0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0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0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0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0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0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0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0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0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0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0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0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0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0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0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0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0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0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0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0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0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0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0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0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0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0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0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0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0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0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0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0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0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0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0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0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0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0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0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0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0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0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0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0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0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0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0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0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0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0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0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0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0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0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0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0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0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0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0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0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0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0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0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0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0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0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0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0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0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0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0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0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0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0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0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0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0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0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0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0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0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0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0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0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0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0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0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0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0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0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0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0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0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0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0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0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0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0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0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0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0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0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0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0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0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0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0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0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0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0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0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0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0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0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0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0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0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0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0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0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0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0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0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0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0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0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0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0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0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0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0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0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0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0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0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0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0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0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0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0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0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0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0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0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0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0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0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0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0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0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0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0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0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0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0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0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0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0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0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0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0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0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0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0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0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0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0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0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0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0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0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0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0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0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0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0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0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0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0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0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0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0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0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0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0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0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0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0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0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0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0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0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0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0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0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0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0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0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0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0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0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0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0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0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0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0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0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0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0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0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0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0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0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0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0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0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0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0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0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0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0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0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0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0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0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0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0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0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0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0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0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0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0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0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0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0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0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0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0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0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0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0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0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0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0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0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0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0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0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0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0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0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0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0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0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0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0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0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0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0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0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0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0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0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0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0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0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0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0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0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0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0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0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0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0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0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0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0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0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0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0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0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0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0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0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0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0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0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0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0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0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0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0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0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0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0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0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0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0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0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0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0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0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0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0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0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0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0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0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0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0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0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0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0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0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0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0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0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0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0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0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0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0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0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0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0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0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0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0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0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0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0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0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0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0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0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0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0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0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0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0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0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0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0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0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0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0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0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0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0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0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0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0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0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0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0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0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0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0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0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0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0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0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0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0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0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0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0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0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0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0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0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0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0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0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0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0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0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0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0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0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0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0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0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0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0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0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0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0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0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0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0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0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0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0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0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0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0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0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0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0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0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0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0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0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0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0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0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0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0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0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0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0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0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0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0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0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0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0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0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0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0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0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0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0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0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0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0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0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0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0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0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0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0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0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0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0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0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0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0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0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0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0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0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0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0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0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0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0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0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0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0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0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0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0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0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0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0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0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0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0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0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0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0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0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0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0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0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0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0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0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0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0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0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0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0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0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0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0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0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0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0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0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0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0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0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0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0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0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0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0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0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0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0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0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0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0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0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0"/>
      <c r="UVA21" s="21"/>
      <c r="UVB21" s="21"/>
      <c r="UVC21" s="21"/>
      <c r="UVD21" s="21"/>
    </row>
    <row r="22" spans="1:14772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1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1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1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1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1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1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1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1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20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0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0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0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0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0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0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0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0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0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0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0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0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0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0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0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0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0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0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0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0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0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0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0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0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0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0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0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0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0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0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0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0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0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0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0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0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0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0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0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0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0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0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0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0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0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0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0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0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0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0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0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0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0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0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0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0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0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0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0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0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0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0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0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0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0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0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0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0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0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0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0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0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0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0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0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0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0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0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0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0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0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0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0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0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0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0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0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0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0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0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0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0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0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0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0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0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0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0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0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0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0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0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0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0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0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0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0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0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0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0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0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0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0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0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0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0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0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0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0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0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0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0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0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0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0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0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0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0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0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0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0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0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0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0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0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0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0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0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0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0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0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0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0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0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0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0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0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0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0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0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0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0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0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0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0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0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0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0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0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0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0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0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0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0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0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0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0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0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0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0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0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0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0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0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0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0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0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0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0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0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0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0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0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0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0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0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0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0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0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0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0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0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0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0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0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0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0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0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0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0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0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0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0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0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0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0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0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0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0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0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0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0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0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0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0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0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0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0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0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0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0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0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0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0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0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0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0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0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0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0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0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0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0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0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0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0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0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0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0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0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0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0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0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0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0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0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0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0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0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0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0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0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0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0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0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0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0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0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0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0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0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0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0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0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0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0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0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0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0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0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0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0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0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0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0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0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0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0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0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0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0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0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0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0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0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0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0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0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0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0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0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0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0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0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0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0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0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0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0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0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0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0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0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0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0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0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0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0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0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0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0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0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0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0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0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0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0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0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0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0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0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0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0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0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0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0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0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0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0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0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0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0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0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0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0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0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0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0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0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0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0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0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0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0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0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0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0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0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0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0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0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0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0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0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0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0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0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0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0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0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0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0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0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0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0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0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0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0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0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0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0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0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0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0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0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0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0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0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0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0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0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0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0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0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0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0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0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0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0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0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0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0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0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0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0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0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0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0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0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0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0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0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0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0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0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0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0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0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0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0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0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0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0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0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0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0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0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0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0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0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0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0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0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0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0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0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0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0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0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0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0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0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0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0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0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0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0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0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0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0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0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0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0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0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0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0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0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0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0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0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0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0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0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0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0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0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0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0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0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0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0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0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0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0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0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0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0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0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0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0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0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0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0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0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0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0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0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0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0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0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0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0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0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0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0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0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0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0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0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0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0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0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0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0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0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0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0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0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0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0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0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0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0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0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0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0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0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0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0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0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0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0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0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0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0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0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0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0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0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0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0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0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0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0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0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0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0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0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0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0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0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0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0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0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0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0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0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0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0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0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0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0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0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0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0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0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0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0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0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0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0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0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0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0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0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0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0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0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0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0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0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0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0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0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0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0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0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0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0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0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0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0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0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0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0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0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0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0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0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0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0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0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0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0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0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0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0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0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0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0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0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0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0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0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0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0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0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0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0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0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0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0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0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0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0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0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0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0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0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0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0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0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0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0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0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0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0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0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0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0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0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0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0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0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0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0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0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0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0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0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0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0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0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0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0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0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0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0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0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0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0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0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0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0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0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0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0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0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0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0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0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0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0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0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0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0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0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0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0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0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0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0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0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0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0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0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0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0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0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0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0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0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0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0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0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0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0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0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0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0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0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0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0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0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0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0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0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0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0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0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0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0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0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0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0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0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0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0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0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0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0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0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0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0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0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0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0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0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0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0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0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0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0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0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0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0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0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0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0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0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0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0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0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0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0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0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0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0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0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0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0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0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0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0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0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0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0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0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0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0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0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0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0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0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0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0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0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0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0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0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0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0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0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0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0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0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0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0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0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0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0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0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0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0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0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0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0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0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0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0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0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0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0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0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0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0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0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0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0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0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0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0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0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0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0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0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0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0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0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0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0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0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0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0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0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0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0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0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0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0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0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0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0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0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0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0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0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0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0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0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0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0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0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0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0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0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0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0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0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0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0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0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0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0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0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0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0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0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0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0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0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0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0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0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0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0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0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0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0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0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0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0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0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0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0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0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0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0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0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0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0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0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0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0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0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0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0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0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0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0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0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0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0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0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0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0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0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0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0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0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0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0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0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0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0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0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0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0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0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0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0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0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0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0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0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0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0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0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0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0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0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0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0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0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0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0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0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0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0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0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0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0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0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0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0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0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0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0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0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0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0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0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0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0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0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0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0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0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0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0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0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0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0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0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0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0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0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0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0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0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0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0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0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0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0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0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0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0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0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0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0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0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0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0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0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0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0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0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0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0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0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0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0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0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0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0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0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0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0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0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0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0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0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0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0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0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0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0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0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0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0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0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0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0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0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0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0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0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0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0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0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0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0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0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0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0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0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0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0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0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0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0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0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0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0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0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0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0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0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0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0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0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0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0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0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0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0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0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0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0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0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0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0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0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0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0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0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0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0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0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0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0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0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0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0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0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0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0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0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0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0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0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0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0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0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0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0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0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0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0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0"/>
      <c r="UVA22" s="21"/>
      <c r="UVB22" s="21"/>
      <c r="UVC22" s="21"/>
      <c r="UVD22" s="21"/>
    </row>
    <row r="23" spans="1:14772" x14ac:dyDescent="0.25">
      <c r="K23" s="12"/>
    </row>
    <row r="25" spans="1:14772" x14ac:dyDescent="0.25">
      <c r="N25" s="12"/>
    </row>
    <row r="28" spans="1:14772" x14ac:dyDescent="0.25">
      <c r="A28" s="17"/>
      <c r="B28" s="12"/>
    </row>
    <row r="29" spans="1:14772" x14ac:dyDescent="0.25">
      <c r="A29" s="17"/>
    </row>
    <row r="30" spans="1:14772" x14ac:dyDescent="0.25">
      <c r="A30" s="17"/>
      <c r="B30" s="12"/>
    </row>
  </sheetData>
  <customSheetViews>
    <customSheetView guid="{237BBFDE-1A66-42F6-95B0-2D3BC7E0F1C9}">
      <selection activeCell="N17" sqref="N17"/>
      <pageMargins left="0.7" right="0.7" top="0.75" bottom="0.75" header="0.3" footer="0.3"/>
      <pageSetup paperSize="9" orientation="portrait" horizontalDpi="300" verticalDpi="300" r:id="rId1"/>
    </customSheetView>
    <customSheetView guid="{03D5BD7D-D4D3-4AFF-8EAA-66637F997C80}">
      <selection activeCell="B12" sqref="B12"/>
      <pageMargins left="0.7" right="0.7" top="0.75" bottom="0.75" header="0.3" footer="0.3"/>
      <pageSetup paperSize="9" orientation="portrait" horizontalDpi="300" verticalDpi="300" r:id="rId2"/>
    </customSheetView>
    <customSheetView guid="{FB6C1840-092B-4DCD-B114-14127DE8C0F9}">
      <selection activeCell="C11" sqref="C11"/>
      <pageMargins left="0.7" right="0.7" top="0.75" bottom="0.75" header="0.3" footer="0.3"/>
      <pageSetup paperSize="9" orientation="portrait" horizontalDpi="300" verticalDpi="300" r:id="rId3"/>
    </customSheetView>
  </customSheetViews>
  <mergeCells count="2">
    <mergeCell ref="A1:N1"/>
    <mergeCell ref="A2:N2"/>
  </mergeCells>
  <pageMargins left="0.7" right="0.7" top="0.75" bottom="0.75" header="0.3" footer="0.3"/>
  <pageSetup paperSize="9" orientation="portrait" horizontalDpi="300" verticalDpi="300" r:id="rId4"/>
  <ignoredErrors>
    <ignoredError sqref="C6 F6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24"/>
  <sheetViews>
    <sheetView workbookViewId="0">
      <selection activeCell="C15" sqref="C15"/>
    </sheetView>
  </sheetViews>
  <sheetFormatPr baseColWidth="10" defaultRowHeight="15" x14ac:dyDescent="0.25"/>
  <cols>
    <col min="1" max="1" width="19.140625" bestFit="1" customWidth="1"/>
    <col min="6" max="6" width="11.42578125" customWidth="1"/>
  </cols>
  <sheetData>
    <row r="4" spans="1:6" x14ac:dyDescent="0.25">
      <c r="A4" t="s">
        <v>12</v>
      </c>
    </row>
    <row r="5" spans="1:6" x14ac:dyDescent="0.25">
      <c r="B5" s="15" t="s">
        <v>17</v>
      </c>
    </row>
    <row r="7" spans="1:6" x14ac:dyDescent="0.25">
      <c r="B7" t="s">
        <v>18</v>
      </c>
    </row>
    <row r="14" spans="1:6" x14ac:dyDescent="0.25">
      <c r="F14" s="16"/>
    </row>
    <row r="15" spans="1:6" x14ac:dyDescent="0.25">
      <c r="F15" s="17"/>
    </row>
    <row r="16" spans="1:6" x14ac:dyDescent="0.25">
      <c r="F16" s="17"/>
    </row>
    <row r="17" spans="6:6" x14ac:dyDescent="0.25">
      <c r="F17" s="17"/>
    </row>
    <row r="19" spans="6:6" x14ac:dyDescent="0.25">
      <c r="F19" s="16"/>
    </row>
    <row r="20" spans="6:6" x14ac:dyDescent="0.25">
      <c r="F20" s="17"/>
    </row>
    <row r="21" spans="6:6" x14ac:dyDescent="0.25">
      <c r="F21" s="17"/>
    </row>
    <row r="22" spans="6:6" x14ac:dyDescent="0.25">
      <c r="F22" s="17"/>
    </row>
    <row r="24" spans="6:6" x14ac:dyDescent="0.25">
      <c r="F24" s="17"/>
    </row>
  </sheetData>
  <customSheetViews>
    <customSheetView guid="{237BBFDE-1A66-42F6-95B0-2D3BC7E0F1C9}">
      <pageMargins left="0.7" right="0.7" top="0.75" bottom="0.75" header="0.3" footer="0.3"/>
    </customSheetView>
    <customSheetView guid="{03D5BD7D-D4D3-4AFF-8EAA-66637F997C80}">
      <pageMargins left="0.7" right="0.7" top="0.75" bottom="0.75" header="0.3" footer="0.3"/>
    </customSheetView>
    <customSheetView guid="{FB6C1840-092B-4DCD-B114-14127DE8C0F9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previsio anual</vt:lpstr>
      <vt:lpstr>Explicacions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Magda Roig Gallego - Barcelona</cp:lastModifiedBy>
  <dcterms:created xsi:type="dcterms:W3CDTF">2021-01-12T10:22:49Z</dcterms:created>
  <dcterms:modified xsi:type="dcterms:W3CDTF">2022-12-28T08:38:37Z</dcterms:modified>
</cp:coreProperties>
</file>