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3- CONFI-GESTIO ECONOMICA\TRESORERIA\ANY 2023\Decret pla de disposicio de fons i tresoreria\"/>
    </mc:Choice>
  </mc:AlternateContent>
  <xr:revisionPtr revIDLastSave="0" documentId="13_ncr:1_{8D6C5500-CBCD-43AB-9AF9-05C6CFA3E5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revisio anual" sheetId="1" r:id="rId1"/>
    <sheet name="Explicacions" sheetId="3" r:id="rId2"/>
  </sheets>
  <externalReferences>
    <externalReference r:id="rId3"/>
    <externalReference r:id="rId4"/>
  </externalReferences>
  <calcPr calcId="191029"/>
  <customWorkbookViews>
    <customWorkbookView name="Maria Claramunt Elías - Vista personalizada" guid="{237BBFDE-1A66-42F6-95B0-2D3BC7E0F1C9}" mergeInterval="0" personalView="1" maximized="1" windowWidth="1916" windowHeight="820" activeSheetId="1"/>
    <customWorkbookView name="Magda Roig Gallego - Barcelona - Vista personalizada" guid="{03D5BD7D-D4D3-4AFF-8EAA-66637F997C80}" mergeInterval="0" personalView="1" maximized="1" windowWidth="1596" windowHeight="640" activeSheetId="1"/>
    <customWorkbookView name="Arnau Sala Curado - Barcelona - Vista personalizada" guid="{FB6C1840-092B-4DCD-B114-14127DE8C0F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6" i="1"/>
  <c r="L6" i="1"/>
  <c r="K6" i="1"/>
  <c r="J6" i="1"/>
  <c r="I6" i="1"/>
  <c r="H6" i="1"/>
  <c r="G6" i="1"/>
  <c r="F6" i="1"/>
  <c r="E6" i="1"/>
  <c r="D6" i="1"/>
  <c r="C6" i="1"/>
  <c r="B6" i="1"/>
  <c r="L7" i="1" l="1"/>
  <c r="K7" i="1"/>
  <c r="J7" i="1"/>
  <c r="I7" i="1"/>
  <c r="H7" i="1"/>
  <c r="G7" i="1"/>
  <c r="F7" i="1"/>
  <c r="E7" i="1"/>
  <c r="D7" i="1"/>
  <c r="C7" i="1"/>
  <c r="B7" i="1"/>
  <c r="N7" i="1" l="1"/>
  <c r="N5" i="1"/>
  <c r="B8" i="1" l="1"/>
  <c r="B10" i="1" s="1"/>
  <c r="N6" i="1"/>
  <c r="C5" i="1" l="1"/>
  <c r="C8" i="1" s="1"/>
  <c r="C10" i="1" s="1"/>
  <c r="D5" i="1" l="1"/>
  <c r="D8" i="1" s="1"/>
  <c r="E5" i="1" s="1"/>
  <c r="E8" i="1" s="1"/>
  <c r="D10" i="1" l="1"/>
  <c r="E10" i="1"/>
  <c r="F5" i="1"/>
  <c r="F8" i="1" s="1"/>
  <c r="F10" i="1" l="1"/>
  <c r="G5" i="1"/>
  <c r="G8" i="1" s="1"/>
  <c r="G10" i="1" l="1"/>
  <c r="H5" i="1"/>
  <c r="H8" i="1" s="1"/>
  <c r="I5" i="1" l="1"/>
  <c r="I8" i="1" s="1"/>
  <c r="H10" i="1"/>
  <c r="J5" i="1" l="1"/>
  <c r="J8" i="1" s="1"/>
  <c r="I10" i="1"/>
  <c r="K5" i="1" l="1"/>
  <c r="K8" i="1" s="1"/>
  <c r="J10" i="1"/>
  <c r="L5" i="1" l="1"/>
  <c r="L8" i="1" s="1"/>
  <c r="K10" i="1"/>
  <c r="M5" i="1" l="1"/>
  <c r="L10" i="1"/>
  <c r="N8" i="1" l="1"/>
  <c r="M8" i="1"/>
  <c r="M10" i="1" s="1"/>
</calcChain>
</file>

<file path=xl/sharedStrings.xml><?xml version="1.0" encoding="utf-8"?>
<sst xmlns="http://schemas.openxmlformats.org/spreadsheetml/2006/main" count="23" uniqueCount="22">
  <si>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</si>
  <si>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</si>
  <si>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</si>
  <si>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</si>
  <si>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</si>
  <si>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</si>
  <si>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</si>
  <si>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</si>
  <si>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</si>
  <si>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</si>
  <si>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</si>
  <si>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</si>
  <si>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Saldo inicial periode</t>
  </si>
  <si>
    <t xml:space="preserve">Cobraments </t>
  </si>
  <si>
    <t>Pagaments</t>
  </si>
  <si>
    <t>Saldo final periode</t>
  </si>
  <si>
    <t>Saldo mensual</t>
  </si>
  <si>
    <t xml:space="preserve">és a dir els saldos bancaris més el metàl·lic del punt de venda i el fons de maniobra. Segons l’arqueig del desembre serien 5.547.040,67 </t>
  </si>
  <si>
    <t>De l'arqueig de data 31 de desembre 2020 agafem el total de la columna EXISTENCIES FINALS 31/12/2020 (casella G21): 5.547.040,67</t>
  </si>
  <si>
    <t>TOTAL</t>
  </si>
  <si>
    <t>Situació incial</t>
  </si>
  <si>
    <t>PREVISIÓ RESUM ANUAL TRESORERIA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</si>
</sst>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4" fontId="0" fillId="0" borderId="1" xfId="0" applyNumberFormat="1" applyBorder="1"/>
    <xf numFmtId="7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0" applyNumberFormat="1"/>
    <xf numFmtId="44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5" fillId="4" borderId="0" xfId="0" applyFont="1" applyFill="1"/>
    <xf numFmtId="0" fontId="6" fillId="4" borderId="3" xfId="0" applyFont="1" applyFill="1" applyBorder="1"/>
    <xf numFmtId="44" fontId="1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PREVISIÓ FLUXOS MONETARIS</a:t>
            </a:r>
            <a:r>
              <a:rPr lang="ca-ES" baseline="0"/>
              <a:t> NETS 2023</a:t>
            </a:r>
            <a:endParaRPr lang="ca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'previsio anual'!$B$10</c:f>
              <c:strCache>
                <c:ptCount val="1"/>
                <c:pt idx="0">
                  <c:v>82.622,02 €</c:v>
                </c:pt>
              </c:strCache>
            </c:strRef>
          </c:tx>
          <c:invertIfNegative val="0"/>
          <c:cat>
            <c:strRef>
              <c:f>'previsio anual'!$B$4:$M$4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anual'!$B$10:$M$10</c:f>
              <c:numCache>
                <c:formatCode>#,##0.00\ "€"</c:formatCode>
                <c:ptCount val="12"/>
                <c:pt idx="0">
                  <c:v>82622.019999999553</c:v>
                </c:pt>
                <c:pt idx="1">
                  <c:v>-91775.480000000447</c:v>
                </c:pt>
                <c:pt idx="2">
                  <c:v>47349.280000000261</c:v>
                </c:pt>
                <c:pt idx="3">
                  <c:v>4456.4199999999255</c:v>
                </c:pt>
                <c:pt idx="4">
                  <c:v>46110.530000000261</c:v>
                </c:pt>
                <c:pt idx="5">
                  <c:v>279.25</c:v>
                </c:pt>
                <c:pt idx="6">
                  <c:v>42327.490000000224</c:v>
                </c:pt>
                <c:pt idx="7">
                  <c:v>83384.399999999441</c:v>
                </c:pt>
                <c:pt idx="8">
                  <c:v>34627.910000000149</c:v>
                </c:pt>
                <c:pt idx="9">
                  <c:v>47189.969999999739</c:v>
                </c:pt>
                <c:pt idx="10">
                  <c:v>54104.820000000298</c:v>
                </c:pt>
                <c:pt idx="11">
                  <c:v>4850.3899999996647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959-8847-9925E56D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581952"/>
        <c:axId val="121583488"/>
        <c:axId val="0"/>
      </c:bar3DChart>
      <c:catAx>
        <c:axId val="1215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583488"/>
        <c:crosses val="autoZero"/>
        <c:auto val="1"/>
        <c:lblAlgn val="ctr"/>
        <c:lblOffset val="100"/>
        <c:noMultiLvlLbl val="0"/>
      </c:catAx>
      <c:valAx>
        <c:axId val="121583488"/>
        <c:scaling>
          <c:orientation val="minMax"/>
        </c:scaling>
        <c:delete val="0"/>
        <c:axPos val="l"/>
        <c:numFmt formatCode="#,##0.00\ &quot;€&quot;" sourceLinked="1"/>
        <c:majorTickMark val="none"/>
        <c:minorTickMark val="none"/>
        <c:tickLblPos val="nextTo"/>
        <c:crossAx val="121581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PREVISIONS</a:t>
            </a:r>
            <a:r>
              <a:rPr lang="en-US" baseline="0"/>
              <a:t> EVOLUCIÓ DE LA SITUACIÓ DE TRESORERIA 2023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 anual'!$A$2:$N$2</c:f>
              <c:strCache>
                <c:ptCount val="14"/>
                <c:pt idx="0">
                  <c:v>PREVISIÓ RESUM ANUAL TRESORERIA 2023</c:v>
                </c:pt>
              </c:strCache>
            </c:strRef>
          </c:tx>
          <c:invertIfNegative val="0"/>
          <c:cat>
            <c:strRef>
              <c:f>'previsio anual'!$B$4:$M$4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'previsio anual'!$B$8:$M$8</c:f>
              <c:numCache>
                <c:formatCode>_("€"* #,##0.00_);_("€"* \(#,##0.00\);_("€"* "-"??_);_(@_)</c:formatCode>
                <c:ptCount val="12"/>
                <c:pt idx="0">
                  <c:v>5878070.21</c:v>
                </c:pt>
                <c:pt idx="1">
                  <c:v>5786294.7299999995</c:v>
                </c:pt>
                <c:pt idx="2">
                  <c:v>5833644.0099999998</c:v>
                </c:pt>
                <c:pt idx="3">
                  <c:v>5838100.4299999997</c:v>
                </c:pt>
                <c:pt idx="4">
                  <c:v>5884210.96</c:v>
                </c:pt>
                <c:pt idx="5">
                  <c:v>5884490.21</c:v>
                </c:pt>
                <c:pt idx="6">
                  <c:v>5926817.7000000002</c:v>
                </c:pt>
                <c:pt idx="7">
                  <c:v>6010202.0999999996</c:v>
                </c:pt>
                <c:pt idx="8">
                  <c:v>6044830.0099999998</c:v>
                </c:pt>
                <c:pt idx="9">
                  <c:v>6092019.9799999995</c:v>
                </c:pt>
                <c:pt idx="10">
                  <c:v>6146124.7999999998</c:v>
                </c:pt>
                <c:pt idx="11">
                  <c:v>6150975.1899999995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2-420E-B0F1-1D0F4E81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615872"/>
        <c:axId val="121617408"/>
      </c:barChart>
      <c:catAx>
        <c:axId val="12161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617408"/>
        <c:crosses val="autoZero"/>
        <c:auto val="1"/>
        <c:lblAlgn val="ctr"/>
        <c:lblOffset val="100"/>
        <c:noMultiLvlLbl val="0"/>
      </c:catAx>
      <c:valAx>
        <c:axId val="12161740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21615872"/>
        <c:crosses val="autoZero"/>
        <c:crossBetween val="between"/>
      </c:valAx>
      <c:spPr>
        <a:gradFill>
          <a:gsLst>
            <a:gs pos="0">
              <a:schemeClr val="bg2">
                <a:lumMod val="75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effectLst>
      <a:innerShdw blurRad="63500" dist="50800" dir="189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10</xdr:row>
      <xdr:rowOff>180975</xdr:rowOff>
    </xdr:from>
    <xdr:to>
      <xdr:col>9</xdr:col>
      <xdr:colOff>371475</xdr:colOff>
      <xdr:row>32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962023</xdr:colOff>
      <xdr:row>34</xdr:row>
      <xdr:rowOff>152399</xdr:rowOff>
    </xdr:from>
    <xdr:to>
      <xdr:col>9</xdr:col>
      <xdr:colOff>923925</xdr:colOff>
      <xdr:row>59</xdr:row>
      <xdr:rowOff>180974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2.1%20Ingressos%20Pla%20tr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epartaments\Gestio%20Interna%20i%20Logistica\3-%20CONFI-GESTIO%20ECONOMICA\TRESORERIA\ANY%202023\Decret%20pla%20de%20disposicio%20de%20fons%20i%20tresoreria\2.2.2%20Pagaments%20Pla%20tresoreria.xlsx" TargetMode="External"/><Relationship Id="rId1" Type="http://schemas.openxmlformats.org/officeDocument/2006/relationships/externalLinkPath" Target="2.2.2%20Pagaments%20Pla%20tresor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sos"/>
      <sheetName val="Gràfic"/>
    </sheetNames>
    <sheetDataSet>
      <sheetData sheetId="0">
        <row r="17">
          <cell r="B17">
            <v>164903.34</v>
          </cell>
          <cell r="C17">
            <v>164903.34</v>
          </cell>
          <cell r="D17">
            <v>164903.34</v>
          </cell>
          <cell r="E17">
            <v>164903.34</v>
          </cell>
          <cell r="F17">
            <v>164903.34</v>
          </cell>
          <cell r="G17">
            <v>164903.34</v>
          </cell>
          <cell r="H17">
            <v>164025.84</v>
          </cell>
          <cell r="I17">
            <v>164025.84</v>
          </cell>
          <cell r="J17">
            <v>164025.84</v>
          </cell>
          <cell r="K17">
            <v>164025.84</v>
          </cell>
          <cell r="L17">
            <v>164025.84</v>
          </cell>
          <cell r="M17">
            <v>164025.84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aments"/>
      <sheetName val="Previsio nomina cap 1"/>
      <sheetName val="Prev. Cap II"/>
    </sheetNames>
    <sheetDataSet>
      <sheetData sheetId="0">
        <row r="28">
          <cell r="B28">
            <v>82281.320000000007</v>
          </cell>
          <cell r="C28">
            <v>256678.82</v>
          </cell>
          <cell r="D28">
            <v>117554.06</v>
          </cell>
          <cell r="E28">
            <v>160446.91999999998</v>
          </cell>
          <cell r="F28">
            <v>118792.81</v>
          </cell>
          <cell r="G28">
            <v>164624.09</v>
          </cell>
          <cell r="H28">
            <v>121698.35</v>
          </cell>
          <cell r="I28">
            <v>80641.440000000002</v>
          </cell>
          <cell r="J28">
            <v>129397.93</v>
          </cell>
          <cell r="K28">
            <v>116835.87</v>
          </cell>
          <cell r="L28">
            <v>109921.02</v>
          </cell>
          <cell r="M28">
            <v>159175.45000000001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VD18"/>
  <sheetViews>
    <sheetView tabSelected="1" workbookViewId="0">
      <selection activeCell="N9" sqref="N9"/>
    </sheetView>
  </sheetViews>
  <sheetFormatPr baseColWidth="10" defaultRowHeight="15" x14ac:dyDescent="0.25"/>
  <cols>
    <col min="1" max="1" width="19.140625" bestFit="1" customWidth="1"/>
    <col min="2" max="13" width="14.5703125" bestFit="1" customWidth="1"/>
    <col min="14" max="14" width="15.5703125" customWidth="1"/>
  </cols>
  <sheetData>
    <row r="1" spans="1:14772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772" ht="15.75" x14ac:dyDescent="0.2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772" s="17" customFormat="1" x14ac:dyDescent="0.25">
      <c r="B3" s="18"/>
      <c r="C3" s="18"/>
      <c r="D3" s="18"/>
      <c r="E3" s="18"/>
      <c r="F3" s="18"/>
    </row>
    <row r="4" spans="1:14772" x14ac:dyDescent="0.25">
      <c r="A4" s="5" t="s">
        <v>20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19</v>
      </c>
    </row>
    <row r="5" spans="1:14772" x14ac:dyDescent="0.25">
      <c r="A5" s="6" t="s">
        <v>12</v>
      </c>
      <c r="B5" s="8">
        <v>5795448.1900000004</v>
      </c>
      <c r="C5" s="8">
        <f>B8</f>
        <v>5878070.21</v>
      </c>
      <c r="D5" s="8">
        <f t="shared" ref="D5:M5" si="0">C8</f>
        <v>5786294.7299999995</v>
      </c>
      <c r="E5" s="8">
        <f t="shared" si="0"/>
        <v>5833644.0099999998</v>
      </c>
      <c r="F5" s="8">
        <f t="shared" si="0"/>
        <v>5838100.4299999997</v>
      </c>
      <c r="G5" s="8">
        <f t="shared" si="0"/>
        <v>5884210.96</v>
      </c>
      <c r="H5" s="8">
        <f t="shared" si="0"/>
        <v>5884490.21</v>
      </c>
      <c r="I5" s="8">
        <f t="shared" si="0"/>
        <v>5926817.7000000002</v>
      </c>
      <c r="J5" s="8">
        <f t="shared" si="0"/>
        <v>6010202.0999999996</v>
      </c>
      <c r="K5" s="8">
        <f t="shared" si="0"/>
        <v>6044830.0099999998</v>
      </c>
      <c r="L5" s="8">
        <f t="shared" si="0"/>
        <v>6092019.9799999995</v>
      </c>
      <c r="M5" s="8">
        <f t="shared" si="0"/>
        <v>6146124.7999999998</v>
      </c>
      <c r="N5" s="8">
        <f>B5</f>
        <v>5795448.1900000004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1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1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1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1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1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1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1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1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1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1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1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9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2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2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2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2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2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2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2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2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2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2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2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2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2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2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2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2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2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2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2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2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2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2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2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2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2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2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2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2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2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2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2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2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2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2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2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2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2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2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2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2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2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2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2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2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2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2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2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2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2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2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2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2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2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2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2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2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2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2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2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2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2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2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2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2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2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2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2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2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2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2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2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2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2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2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2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2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2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2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2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2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2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2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2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2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2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2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2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2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2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2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2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2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2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2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2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2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2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2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2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2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2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2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2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2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2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2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2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2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2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2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2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2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2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2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2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2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2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2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2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2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2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2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2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2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2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2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2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2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2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2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2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2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2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2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2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2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2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2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2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2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2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2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2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2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2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2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2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2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2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2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2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2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2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2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2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2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2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2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2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2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2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2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2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2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2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2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2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2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2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2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2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2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2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2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2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2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2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2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2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2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2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2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2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2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2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2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2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2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2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2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2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2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2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2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2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2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2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2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2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2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2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2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2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2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2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2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2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2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2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2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2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2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2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2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2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2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2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2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2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2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2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2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2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2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2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2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2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2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2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2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2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2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2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2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2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2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2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2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2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2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2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2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2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2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2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2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2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2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2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2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2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2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2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2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2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2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2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2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2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2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2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2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2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2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2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2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2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2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2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2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2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2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2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2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2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2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2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2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2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2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2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2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2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2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2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2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2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2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2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2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2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2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2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2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2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2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2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2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2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2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2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2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2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2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2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2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2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2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2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2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2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2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2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2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2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2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2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2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2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2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2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2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2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2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2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2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2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2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2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2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2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2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2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2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2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2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2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2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2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2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2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2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2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2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2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2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2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2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2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2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2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2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2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2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2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2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2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2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2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2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2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2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2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2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2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2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2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2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2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2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2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2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2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2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2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2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2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2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2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2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2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2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2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2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2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2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2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2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2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2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2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2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2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2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2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2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2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2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2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2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2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2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2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2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2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2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2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2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2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2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2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2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2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2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2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2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2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2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2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2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2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2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2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2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2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2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2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2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2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2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2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2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2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2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2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2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2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2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2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2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2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2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2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2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2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2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2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2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2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2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2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2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2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2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2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2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2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2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2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2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2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2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2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2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2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2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2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2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2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2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2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2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2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2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2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2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2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2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2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2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2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2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2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2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2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2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2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2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2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2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2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2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2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2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2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2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2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2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2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2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2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2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2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2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2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2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2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2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2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2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2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2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2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2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2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2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2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2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2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2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2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2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2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2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2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2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2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2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2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2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2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2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2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2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2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2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2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2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2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2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2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2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2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2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2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2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2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2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2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2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2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2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2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2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2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2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2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2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2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2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2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2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2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2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2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2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2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2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2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2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2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2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2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2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2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2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2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2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2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2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2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2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2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2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2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2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2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2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2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2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2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2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2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2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2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2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2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2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2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2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2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2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2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2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2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2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2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2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2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2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2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2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2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2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2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2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2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2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2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2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2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2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2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2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2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2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2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2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2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2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2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2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2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2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2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2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2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2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2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2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2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2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2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2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2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2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2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2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2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2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2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2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2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2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2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2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2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2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2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2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2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2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2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2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2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2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2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2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2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2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2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2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2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2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2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2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2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2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2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2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2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2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2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2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2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2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2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2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2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2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2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2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2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2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2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2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2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2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2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2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2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2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2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2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2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2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2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2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2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2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2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2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2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2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2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2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2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2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2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2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2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2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2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2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2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2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2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2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2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2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2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2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2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2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2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2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2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2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2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2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2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2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2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2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2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2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2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2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2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2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2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2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2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2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2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2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2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2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2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2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2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2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2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2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2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2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2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2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2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2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2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2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2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2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2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2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2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2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2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2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2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2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2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2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2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2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2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2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2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2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2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2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2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2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2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2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2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2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2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2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2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2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2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2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2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2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2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2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2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2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2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2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2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2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2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2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2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2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2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2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2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2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2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2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2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2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2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2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2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2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2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2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2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2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2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2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2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2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2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2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2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2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2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2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2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2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2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2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2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2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2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2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2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2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2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2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2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2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2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2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2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2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2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2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2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2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2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2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2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2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2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2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2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2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2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2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2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2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2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2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2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2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2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2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2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2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2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2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2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2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2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2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2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2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2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2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2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2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2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2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2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2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2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2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2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2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2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2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2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2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2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2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2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2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2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2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2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2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2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2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2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2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2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2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2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2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2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2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2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2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2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2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2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2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2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2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2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2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2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2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2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2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2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2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2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2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2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2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2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2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2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2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2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2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2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2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2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2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2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2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2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2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2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2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2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2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2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2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2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2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2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2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2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2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2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2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2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2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2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2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2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2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2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2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2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2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2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2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2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2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2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2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2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2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2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2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2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2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2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2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2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2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2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2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2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2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2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2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2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2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2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2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2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2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2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2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2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2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2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2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2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2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2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2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2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2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2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2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2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2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2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2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2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2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2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2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2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2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2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2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2"/>
      <c r="UVA5" s="1"/>
      <c r="UVB5" s="1"/>
      <c r="UVC5" s="1"/>
      <c r="UVD5" s="1"/>
    </row>
    <row r="6" spans="1:14772" x14ac:dyDescent="0.25">
      <c r="A6" s="7" t="s">
        <v>13</v>
      </c>
      <c r="B6" s="3">
        <f>[1]Ingressos!$B$17</f>
        <v>164903.34</v>
      </c>
      <c r="C6" s="3">
        <f>[1]Ingressos!$C$17</f>
        <v>164903.34</v>
      </c>
      <c r="D6" s="3">
        <f>[1]Ingressos!$D$17</f>
        <v>164903.34</v>
      </c>
      <c r="E6" s="3">
        <f>[1]Ingressos!$E$17</f>
        <v>164903.34</v>
      </c>
      <c r="F6" s="3">
        <f>[1]Ingressos!$F$17</f>
        <v>164903.34</v>
      </c>
      <c r="G6" s="3">
        <f>[1]Ingressos!$G$17</f>
        <v>164903.34</v>
      </c>
      <c r="H6" s="3">
        <f>[1]Ingressos!$H$17</f>
        <v>164025.84</v>
      </c>
      <c r="I6" s="3">
        <f>[1]Ingressos!$I$17</f>
        <v>164025.84</v>
      </c>
      <c r="J6" s="3">
        <f>[1]Ingressos!$J$17</f>
        <v>164025.84</v>
      </c>
      <c r="K6" s="3">
        <f>[1]Ingressos!$K$17</f>
        <v>164025.84</v>
      </c>
      <c r="L6" s="3">
        <f>[1]Ingressos!$L$17</f>
        <v>164025.84</v>
      </c>
      <c r="M6" s="3">
        <f>[1]Ingressos!$M$17</f>
        <v>164025.84</v>
      </c>
      <c r="N6" s="3">
        <f>SUM(B6:M6)</f>
        <v>1973575.0800000003</v>
      </c>
    </row>
    <row r="7" spans="1:14772" x14ac:dyDescent="0.25">
      <c r="A7" s="7" t="s">
        <v>14</v>
      </c>
      <c r="B7" s="3">
        <f>[2]Pagaments!$B$28</f>
        <v>82281.320000000007</v>
      </c>
      <c r="C7" s="3">
        <f>[2]Pagaments!$C$28</f>
        <v>256678.82</v>
      </c>
      <c r="D7" s="3">
        <f>[2]Pagaments!$D$28</f>
        <v>117554.06</v>
      </c>
      <c r="E7" s="3">
        <f>[2]Pagaments!$E$28</f>
        <v>160446.91999999998</v>
      </c>
      <c r="F7" s="3">
        <f>[2]Pagaments!$F$28</f>
        <v>118792.81</v>
      </c>
      <c r="G7" s="3">
        <f>[2]Pagaments!$G$28</f>
        <v>164624.09</v>
      </c>
      <c r="H7" s="3">
        <f>[2]Pagaments!$H$28</f>
        <v>121698.35</v>
      </c>
      <c r="I7" s="3">
        <f>[2]Pagaments!$I$28</f>
        <v>80641.440000000002</v>
      </c>
      <c r="J7" s="3">
        <f>[2]Pagaments!$J$28</f>
        <v>129397.93</v>
      </c>
      <c r="K7" s="3">
        <f>[2]Pagaments!$K$28</f>
        <v>116835.87</v>
      </c>
      <c r="L7" s="3">
        <f>[2]Pagaments!$L$28</f>
        <v>109921.02</v>
      </c>
      <c r="M7" s="3">
        <f>[2]Pagaments!$M$28</f>
        <v>159175.45000000001</v>
      </c>
      <c r="N7" s="3">
        <f>SUM(B7:M7)</f>
        <v>1618048.0799999998</v>
      </c>
    </row>
    <row r="8" spans="1:14772" x14ac:dyDescent="0.25">
      <c r="A8" s="6" t="s">
        <v>15</v>
      </c>
      <c r="B8" s="13">
        <f>B5+B6-B7</f>
        <v>5878070.21</v>
      </c>
      <c r="C8" s="13">
        <f t="shared" ref="C8:M8" si="1">C5+C6-C7</f>
        <v>5786294.7299999995</v>
      </c>
      <c r="D8" s="13">
        <f t="shared" si="1"/>
        <v>5833644.0099999998</v>
      </c>
      <c r="E8" s="13">
        <f t="shared" si="1"/>
        <v>5838100.4299999997</v>
      </c>
      <c r="F8" s="13">
        <f t="shared" si="1"/>
        <v>5884210.96</v>
      </c>
      <c r="G8" s="13">
        <f t="shared" si="1"/>
        <v>5884490.21</v>
      </c>
      <c r="H8" s="13">
        <f t="shared" si="1"/>
        <v>5926817.7000000002</v>
      </c>
      <c r="I8" s="13">
        <f t="shared" si="1"/>
        <v>6010202.0999999996</v>
      </c>
      <c r="J8" s="13">
        <f t="shared" si="1"/>
        <v>6044830.0099999998</v>
      </c>
      <c r="K8" s="13">
        <f t="shared" si="1"/>
        <v>6092019.9799999995</v>
      </c>
      <c r="L8" s="13">
        <f t="shared" si="1"/>
        <v>6146124.7999999998</v>
      </c>
      <c r="M8" s="13">
        <f t="shared" si="1"/>
        <v>6150975.1899999995</v>
      </c>
      <c r="N8" s="13">
        <f>N5+N6-N7</f>
        <v>6150975.1900000004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1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1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1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1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1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1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1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1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1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1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9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2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2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2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2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2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2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2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2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2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2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2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2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2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2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2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2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2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2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2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2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2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2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2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2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2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2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2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2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2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2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2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2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2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2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2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2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2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2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2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2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2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2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2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2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2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2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2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2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2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2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2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2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2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2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2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2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2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2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2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2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2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2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2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2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2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2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2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2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2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2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2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2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2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2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2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2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2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2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2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2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2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2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2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2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2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2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2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2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2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2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2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2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2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2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2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2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2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2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2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2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2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2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2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2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2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2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2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2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2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2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2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2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2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2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2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2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2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2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2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2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2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2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2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2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2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2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2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2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2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2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2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2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2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2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2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2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2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2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2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2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2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2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2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2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2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2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2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2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2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2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2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2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2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2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2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2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2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2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2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2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2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2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2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2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2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2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2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2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2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2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2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2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2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2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2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2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2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2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2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2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2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2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2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2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2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2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2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2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2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2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2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2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2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2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2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2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2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2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2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2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2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2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2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2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2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2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2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2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2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2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2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2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2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2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2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2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2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2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2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2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2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2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2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2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2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2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2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2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2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2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2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2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2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2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2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2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2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2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2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2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2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2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2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2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2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2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2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2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2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2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2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2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2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2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2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2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2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2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2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2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2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2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2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2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2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2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2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2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2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2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2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2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2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2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2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2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2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2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2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2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2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2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2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2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2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2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2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2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2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2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2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2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2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2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2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2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2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2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2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2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2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2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2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2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2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2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2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2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2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2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2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2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2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2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2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2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2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2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2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2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2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2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2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2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2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2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2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2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2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2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2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2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2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2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2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2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2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2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2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2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2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2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2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2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2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2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2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2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2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2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2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2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2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2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2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2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2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2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2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2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2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2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2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2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2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2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2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2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2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2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2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2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2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2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2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2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2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2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2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2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2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2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2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2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2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2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2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2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2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2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2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2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2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2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2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2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2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2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2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2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2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2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2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2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2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2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2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2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2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2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2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2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2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2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2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2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2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2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2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2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2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2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2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2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2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2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2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2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2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2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2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2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2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2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2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2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2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2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2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2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2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2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2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2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2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2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2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2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2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2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2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2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2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2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2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2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2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2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2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2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2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2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2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2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2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2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2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2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2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2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2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2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2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2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2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2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2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2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2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2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2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2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2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2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2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2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2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2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2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2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2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2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2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2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2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2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2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2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2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2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2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2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2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2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2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2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2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2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2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2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2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2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2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2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2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2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2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2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2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2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2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2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2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2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2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2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2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2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2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2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2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2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2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2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2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2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2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2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2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2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2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2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2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2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2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2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2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2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2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2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2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2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2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2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2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2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2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2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2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2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2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2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2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2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2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2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2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2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2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2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2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2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2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2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2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2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2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2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2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2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2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2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2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2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2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2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2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2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2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2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2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2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2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2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2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2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2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2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2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2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2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2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2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2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2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2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2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2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2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2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2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2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2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2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2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2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2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2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2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2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2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2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2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2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2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2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2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2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2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2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2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2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2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2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2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2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2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2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2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2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2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2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2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2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2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2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2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2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2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2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2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2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2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2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2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2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2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2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2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2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2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2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2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2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2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2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2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2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2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2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2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2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2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2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2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2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2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2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2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2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2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2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2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2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2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2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2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2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2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2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2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2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2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2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2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2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2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2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2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2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2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2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2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2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2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2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2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2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2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2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2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2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2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2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2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2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2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2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2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2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2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2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2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2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2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2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2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2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2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2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2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2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2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2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2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2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2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2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2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2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2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2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2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2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2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2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2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2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2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2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2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2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2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2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2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2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2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2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2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2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2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2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2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2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2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2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2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2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2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2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2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2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2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2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2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2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2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2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2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2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2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2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2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2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2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2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2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2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2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2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2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2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2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2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2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2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2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2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2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2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2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2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2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2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2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2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2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2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2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2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2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2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2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2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2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2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2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2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2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2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2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2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2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2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2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2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2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2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2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2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2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2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2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2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2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2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2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2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2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2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2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2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2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2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2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2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2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2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2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2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2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2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2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2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2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2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2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2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2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2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2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2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2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2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2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2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2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2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2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2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2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2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2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2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2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2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2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2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2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2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2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2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2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2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2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2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2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2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2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2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2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2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2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2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2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2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2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2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2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2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2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2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2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2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2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2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2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2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2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2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2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2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2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2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2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2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2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2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2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2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2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2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2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2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2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2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2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2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2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2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2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2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2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2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2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2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2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2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2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2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2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2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2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2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2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2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2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2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2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2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2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2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2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2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2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2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2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2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2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2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2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2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2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2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2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2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2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2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2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2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2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2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2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2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2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2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2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2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2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2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2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2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2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2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2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2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2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2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2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2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2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2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2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2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2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2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2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2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2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2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2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2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2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2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2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2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2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2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2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2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2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2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2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2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2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2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2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2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2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2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2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2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2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2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2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2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2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2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2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2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2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2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2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2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2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2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2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2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2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2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2"/>
      <c r="UVA8" s="1"/>
      <c r="UVB8" s="1"/>
      <c r="UVC8" s="1"/>
      <c r="UVD8" s="1"/>
    </row>
    <row r="9" spans="1:14772" x14ac:dyDescent="0.25">
      <c r="A9" s="7"/>
      <c r="B9" s="3"/>
      <c r="C9" s="3"/>
      <c r="D9" s="3"/>
      <c r="E9" s="3"/>
      <c r="F9" s="3"/>
      <c r="G9" s="3"/>
      <c r="H9" s="4"/>
      <c r="I9" s="4"/>
      <c r="J9" s="3"/>
      <c r="K9" s="3"/>
      <c r="L9" s="3"/>
      <c r="M9" s="3"/>
      <c r="N9" s="19"/>
    </row>
    <row r="10" spans="1:14772" x14ac:dyDescent="0.25">
      <c r="A10" s="6" t="s">
        <v>16</v>
      </c>
      <c r="B10" s="8">
        <f>B8-B5</f>
        <v>82622.019999999553</v>
      </c>
      <c r="C10" s="8">
        <f t="shared" ref="C10:M10" si="2">C8-C5</f>
        <v>-91775.480000000447</v>
      </c>
      <c r="D10" s="8">
        <f t="shared" si="2"/>
        <v>47349.280000000261</v>
      </c>
      <c r="E10" s="8">
        <f t="shared" si="2"/>
        <v>4456.4199999999255</v>
      </c>
      <c r="F10" s="8">
        <f t="shared" si="2"/>
        <v>46110.530000000261</v>
      </c>
      <c r="G10" s="8">
        <f t="shared" si="2"/>
        <v>279.25</v>
      </c>
      <c r="H10" s="8">
        <f t="shared" si="2"/>
        <v>42327.490000000224</v>
      </c>
      <c r="I10" s="8">
        <f t="shared" si="2"/>
        <v>83384.399999999441</v>
      </c>
      <c r="J10" s="8">
        <f t="shared" si="2"/>
        <v>34627.910000000149</v>
      </c>
      <c r="K10" s="8">
        <f t="shared" si="2"/>
        <v>47189.969999999739</v>
      </c>
      <c r="L10" s="8">
        <f t="shared" si="2"/>
        <v>54104.820000000298</v>
      </c>
      <c r="M10" s="8">
        <f t="shared" si="2"/>
        <v>4850.3899999996647</v>
      </c>
      <c r="N10" s="1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1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1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1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1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1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1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1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1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1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1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1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9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2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2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2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2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2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2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2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2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2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2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2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2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2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2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2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2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2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2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2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2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2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2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2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2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2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2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2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2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2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2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2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2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2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2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2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2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2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2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2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2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2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2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2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2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2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2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2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2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2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2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2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2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2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2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2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2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2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2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2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2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2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2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2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2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2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2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2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2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2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2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2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2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2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2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2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2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2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2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2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2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2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2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2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2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2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2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2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2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2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2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2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2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2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2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2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2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2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2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2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2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2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2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2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2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2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2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2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2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2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2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2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2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2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2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2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2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2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2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2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2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2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2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2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2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2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2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2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2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2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2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2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2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2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2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2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2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2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2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2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2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2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2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2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2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2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2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2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2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2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2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2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2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2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2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2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2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2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2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2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2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2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2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2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2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2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2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2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2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2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2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2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2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2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2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2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2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2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2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2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2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2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2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2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2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2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2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2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2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2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2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2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2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2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2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2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2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2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2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2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2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2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2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2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2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2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2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2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2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2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2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2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2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2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2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2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2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2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2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2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2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2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2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2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2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2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2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2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2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2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2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2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2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2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2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2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2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2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2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2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2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2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2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2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2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2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2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2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2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2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2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2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2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2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2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2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2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2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2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2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2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2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2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2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2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2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2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2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2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2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2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2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2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2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2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2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2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2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2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2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2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2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2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2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2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2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2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2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2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2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2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2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2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2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2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2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2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2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2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2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2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2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2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2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2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2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2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2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2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2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2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2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2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2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2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2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2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2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2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2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2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2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2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2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2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2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2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2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2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2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2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2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2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2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2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2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2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2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2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2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2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2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2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2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2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2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2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2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2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2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2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2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2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2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2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2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2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2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2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2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2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2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2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2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2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2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2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2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2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2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2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2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2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2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2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2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2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2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2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2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2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2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2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2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2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2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2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2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2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2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2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2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2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2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2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2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2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2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2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2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2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2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2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2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2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2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2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2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2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2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2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2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2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2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2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2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2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2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2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2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2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2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2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2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2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2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2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2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2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2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2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2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2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2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2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2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2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2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2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2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2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2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2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2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2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2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2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2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2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2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2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2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2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2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2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2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2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2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2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2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2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2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2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2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2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2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2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2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2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2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2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2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2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2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2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2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2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2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2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2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2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2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2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2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2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2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2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2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2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2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2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2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2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2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2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2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2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2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2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2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2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2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2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2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2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2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2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2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2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2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2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2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2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2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2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2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2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2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2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2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2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2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2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2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2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2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2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2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2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2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2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2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2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2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2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2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2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2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2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2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2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2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2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2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2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2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2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2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2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2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2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2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2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2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2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2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2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2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2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2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2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2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2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2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2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2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2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2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2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2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2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2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2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2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2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2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2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2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2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2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2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2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2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2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2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2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2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2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2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2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2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2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2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2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2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2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2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2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2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2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2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2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2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2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2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2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2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2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2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2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2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2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2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2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2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2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2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2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2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2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2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2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2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2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2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2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2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2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2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2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2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2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2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2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2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2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2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2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2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2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2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2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2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2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2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2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2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2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2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2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2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2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2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2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2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2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2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2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2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2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2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2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2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2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2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2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2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2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2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2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2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2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2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2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2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2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2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2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2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2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2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2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2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2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2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2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2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2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2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2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2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2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2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2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2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2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2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2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2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2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2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2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2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2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2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2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2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2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2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2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2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2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2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2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2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2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2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2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2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2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2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2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2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2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2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2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2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2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2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2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2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2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2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2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2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2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2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2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2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2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2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2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2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2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2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2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2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2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2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2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2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2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2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2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2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2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2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2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2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2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2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2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2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2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2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2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2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2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2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2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2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2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2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2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2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2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2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2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2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2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2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2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2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2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2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2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2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2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2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2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2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2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2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2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2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2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2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2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2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2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2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2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2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2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2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2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2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2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2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2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2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2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2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2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2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2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2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2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2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2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2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2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2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2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2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2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2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2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2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2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2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2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2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2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2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2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2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2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2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2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2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2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2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2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2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2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2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2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2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2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2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2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2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2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2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2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2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2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2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2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2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2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2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2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2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2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2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2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2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2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2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2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2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2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2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2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2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2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2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2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2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2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2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2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2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2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2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2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2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2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2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2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2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2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2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2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2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2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2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2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2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2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2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2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2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2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2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2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2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2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2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2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2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2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2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2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2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2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2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2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2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2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2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2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2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2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2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2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2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2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2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2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2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2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2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2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2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2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2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2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2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2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2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2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2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2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2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2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2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2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2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2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2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2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2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2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2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2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2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2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2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2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2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2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2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2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2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2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2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2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2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2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2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2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2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2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2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2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2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2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2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2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2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2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2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2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2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2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2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2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2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2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2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2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2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2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2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2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2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2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2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2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2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2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2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2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2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2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2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2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2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2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2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2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2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2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2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2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2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2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2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2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2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2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2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2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2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2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2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2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2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2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2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2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2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2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2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2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2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2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2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2"/>
      <c r="UVA10" s="1"/>
      <c r="UVB10" s="1"/>
      <c r="UVC10" s="1"/>
      <c r="UVD10" s="1"/>
    </row>
    <row r="13" spans="1:14772" x14ac:dyDescent="0.25">
      <c r="N13" s="12"/>
    </row>
    <row r="16" spans="1:14772" x14ac:dyDescent="0.25">
      <c r="A16" s="16"/>
      <c r="B16" s="12"/>
    </row>
    <row r="17" spans="1:2" x14ac:dyDescent="0.25">
      <c r="A17" s="16"/>
    </row>
    <row r="18" spans="1:2" x14ac:dyDescent="0.25">
      <c r="A18" s="16"/>
      <c r="B18" s="12"/>
    </row>
  </sheetData>
  <customSheetViews>
    <customSheetView guid="{237BBFDE-1A66-42F6-95B0-2D3BC7E0F1C9}">
      <selection activeCell="N17" sqref="N17"/>
      <pageMargins left="0.7" right="0.7" top="0.75" bottom="0.75" header="0.3" footer="0.3"/>
      <pageSetup paperSize="9" orientation="portrait" horizontalDpi="300" verticalDpi="300" r:id="rId1"/>
    </customSheetView>
    <customSheetView guid="{03D5BD7D-D4D3-4AFF-8EAA-66637F997C80}">
      <selection activeCell="B12" sqref="B12"/>
      <pageMargins left="0.7" right="0.7" top="0.75" bottom="0.75" header="0.3" footer="0.3"/>
      <pageSetup paperSize="9" orientation="portrait" horizontalDpi="300" verticalDpi="300" r:id="rId2"/>
    </customSheetView>
    <customSheetView guid="{FB6C1840-092B-4DCD-B114-14127DE8C0F9}">
      <selection activeCell="C11" sqref="C11"/>
      <pageMargins left="0.7" right="0.7" top="0.75" bottom="0.75" header="0.3" footer="0.3"/>
      <pageSetup paperSize="9" orientation="portrait" horizontalDpi="300" verticalDpi="300" r:id="rId3"/>
    </customSheetView>
  </customSheetViews>
  <mergeCells count="2">
    <mergeCell ref="A1:N1"/>
    <mergeCell ref="A2:N2"/>
  </mergeCell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24"/>
  <sheetViews>
    <sheetView workbookViewId="0">
      <selection activeCell="C15" sqref="C15"/>
    </sheetView>
  </sheetViews>
  <sheetFormatPr baseColWidth="10" defaultRowHeight="15" x14ac:dyDescent="0.25"/>
  <cols>
    <col min="1" max="1" width="19.140625" bestFit="1" customWidth="1"/>
    <col min="6" max="6" width="11.42578125" customWidth="1"/>
  </cols>
  <sheetData>
    <row r="4" spans="1:6" x14ac:dyDescent="0.25">
      <c r="A4" t="s">
        <v>12</v>
      </c>
    </row>
    <row r="5" spans="1:6" x14ac:dyDescent="0.25">
      <c r="B5" s="14" t="s">
        <v>17</v>
      </c>
    </row>
    <row r="7" spans="1:6" x14ac:dyDescent="0.25">
      <c r="B7" t="s">
        <v>18</v>
      </c>
    </row>
    <row r="14" spans="1:6" x14ac:dyDescent="0.25">
      <c r="F14" s="15"/>
    </row>
    <row r="15" spans="1:6" x14ac:dyDescent="0.25">
      <c r="F15" s="16"/>
    </row>
    <row r="16" spans="1:6" x14ac:dyDescent="0.25">
      <c r="F16" s="16"/>
    </row>
    <row r="17" spans="6:6" x14ac:dyDescent="0.25">
      <c r="F17" s="16"/>
    </row>
    <row r="19" spans="6:6" x14ac:dyDescent="0.25">
      <c r="F19" s="15"/>
    </row>
    <row r="20" spans="6:6" x14ac:dyDescent="0.25">
      <c r="F20" s="16"/>
    </row>
    <row r="21" spans="6:6" x14ac:dyDescent="0.25">
      <c r="F21" s="16"/>
    </row>
    <row r="22" spans="6:6" x14ac:dyDescent="0.25">
      <c r="F22" s="16"/>
    </row>
    <row r="24" spans="6:6" x14ac:dyDescent="0.25">
      <c r="F24" s="16"/>
    </row>
  </sheetData>
  <customSheetViews>
    <customSheetView guid="{237BBFDE-1A66-42F6-95B0-2D3BC7E0F1C9}">
      <pageMargins left="0.7" right="0.7" top="0.75" bottom="0.75" header="0.3" footer="0.3"/>
    </customSheetView>
    <customSheetView guid="{03D5BD7D-D4D3-4AFF-8EAA-66637F997C80}">
      <pageMargins left="0.7" right="0.7" top="0.75" bottom="0.75" header="0.3" footer="0.3"/>
    </customSheetView>
    <customSheetView guid="{FB6C1840-092B-4DCD-B114-14127DE8C0F9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previsio anual</vt:lpstr>
      <vt:lpstr>Explicacions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Magda Roig Gallego - Barcelona</cp:lastModifiedBy>
  <dcterms:created xsi:type="dcterms:W3CDTF">2021-01-12T10:22:49Z</dcterms:created>
  <dcterms:modified xsi:type="dcterms:W3CDTF">2023-12-30T07:04:02Z</dcterms:modified>
</cp:coreProperties>
</file>