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partaments\Gestio Interna i Logistica\3- CONFI-GESTIO ECONOMICA\TRESORERIA\ANY 2024 actualitzat\"/>
    </mc:Choice>
  </mc:AlternateContent>
  <xr:revisionPtr revIDLastSave="0" documentId="8_{C579027A-7C05-46B5-B1BB-72E6406141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gaments" sheetId="1" r:id="rId1"/>
    <sheet name="Previsio nomina cap 1" sheetId="3" r:id="rId2"/>
    <sheet name="Prev. Cap II" sheetId="4" r:id="rId3"/>
  </sheets>
  <calcPr calcId="191029"/>
  <customWorkbookViews>
    <customWorkbookView name="Magda Roig Gallego - Barcelona - Vista personalizada" guid="{03D5BD7D-D4D3-4AFF-8EAA-66637F997C80}" mergeInterval="0" personalView="1" maximized="1" windowWidth="1596" windowHeight="674" activeSheetId="1"/>
    <customWorkbookView name="Maria Claramunt Elías - Vista personalizada" guid="{BFAC555E-E7B7-4CF7-9F1A-95D34DDED4B3}" mergeInterval="0" personalView="1" maximized="1" windowWidth="1916" windowHeight="854" activeSheetId="2"/>
    <customWorkbookView name="Arnau Sala Curado - Barcelona - Vista personalizada" guid="{FB6C1840-092B-4DCD-B114-14127DE8C0F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N9" i="1"/>
  <c r="N7" i="1"/>
  <c r="L6" i="1"/>
  <c r="K6" i="1"/>
  <c r="J6" i="1"/>
  <c r="I6" i="1"/>
  <c r="H6" i="1"/>
  <c r="G6" i="1"/>
  <c r="F6" i="1"/>
  <c r="E6" i="1"/>
  <c r="D6" i="1"/>
  <c r="D5" i="1" s="1"/>
  <c r="C6" i="1"/>
  <c r="M8" i="1" l="1"/>
  <c r="M24" i="1" s="1"/>
  <c r="M28" i="1" s="1"/>
  <c r="L8" i="1"/>
  <c r="L24" i="1" s="1"/>
  <c r="L28" i="1" s="1"/>
  <c r="K8" i="1"/>
  <c r="K24" i="1" s="1"/>
  <c r="K28" i="1" s="1"/>
  <c r="J8" i="1"/>
  <c r="I8" i="1"/>
  <c r="C5" i="1"/>
  <c r="H8" i="1"/>
  <c r="H24" i="1" s="1"/>
  <c r="H28" i="1" s="1"/>
  <c r="G8" i="1"/>
  <c r="G24" i="1" s="1"/>
  <c r="G28" i="1" s="1"/>
  <c r="F8" i="1"/>
  <c r="F24" i="1" s="1"/>
  <c r="F28" i="1" s="1"/>
  <c r="E8" i="1"/>
  <c r="E5" i="1"/>
  <c r="D8" i="1"/>
  <c r="D24" i="1" s="1"/>
  <c r="D28" i="1" s="1"/>
  <c r="B6" i="1"/>
  <c r="C8" i="1"/>
  <c r="C24" i="1" l="1"/>
  <c r="C28" i="1" s="1"/>
  <c r="N28" i="1" s="1"/>
  <c r="J24" i="1"/>
  <c r="J28" i="1" s="1"/>
  <c r="E24" i="1"/>
  <c r="E28" i="1" s="1"/>
  <c r="B8" i="1"/>
  <c r="B5" i="1"/>
  <c r="B24" i="1" l="1"/>
  <c r="B28" i="1" s="1"/>
  <c r="D21" i="3"/>
  <c r="D24" i="3" l="1"/>
  <c r="N26" i="1" l="1"/>
  <c r="D17" i="3" l="1"/>
  <c r="N27" i="1" l="1"/>
  <c r="N25" i="1"/>
  <c r="N10" i="1" l="1"/>
  <c r="D14" i="3" l="1"/>
  <c r="D11" i="3"/>
  <c r="D8" i="3"/>
  <c r="N8" i="1" l="1"/>
  <c r="N11" i="1"/>
  <c r="N20" i="1" l="1"/>
  <c r="N17" i="1"/>
  <c r="N16" i="1" l="1"/>
  <c r="N21" i="1"/>
  <c r="N5" i="1" l="1"/>
  <c r="N24" i="1" s="1"/>
  <c r="N6" i="1"/>
  <c r="I24" i="1" l="1"/>
  <c r="I28" i="1" s="1"/>
</calcChain>
</file>

<file path=xl/sharedStrings.xml><?xml version="1.0" encoding="utf-8"?>
<sst xmlns="http://schemas.openxmlformats.org/spreadsheetml/2006/main" count="62" uniqueCount="55">
  <si>
    <t>CONCEPTE</t>
  </si>
  <si>
    <t>gen</t>
  </si>
  <si>
    <t>feb</t>
  </si>
  <si>
    <t>mar</t>
  </si>
  <si>
    <t>TOTAL</t>
  </si>
  <si>
    <t>Capítol 1 Despeses de personal</t>
  </si>
  <si>
    <t>Nòmines</t>
  </si>
  <si>
    <t>Seguretat Social</t>
  </si>
  <si>
    <t>Proveïdors</t>
  </si>
  <si>
    <t>Capítol 2 Despeses en bens i serveis</t>
  </si>
  <si>
    <t>Capítol 3 Despeses financeres</t>
  </si>
  <si>
    <t>Despeses financeres</t>
  </si>
  <si>
    <t>Capítol 4 Transferències corrents</t>
  </si>
  <si>
    <t>Capítol 5 Fons de contingència</t>
  </si>
  <si>
    <t>Fons de contingència</t>
  </si>
  <si>
    <t>Capítol 6 Inversions reals</t>
  </si>
  <si>
    <t>Capítol 7 Transferències de capital</t>
  </si>
  <si>
    <t>Capítol 8 Actius financers</t>
  </si>
  <si>
    <t>Bestreta</t>
  </si>
  <si>
    <t>TOTAL PREVISIONS PRESSUPOST</t>
  </si>
  <si>
    <t>Pagaments exercicis tancats + romanents</t>
  </si>
  <si>
    <t>Pagaments no pressupostaris</t>
  </si>
  <si>
    <t>Pagaments pendents d'aplicació</t>
  </si>
  <si>
    <t>TOTAL PREVISIONS TRESORERIA</t>
  </si>
  <si>
    <t>Transferències corrents</t>
  </si>
  <si>
    <t>Transferències de capital</t>
  </si>
  <si>
    <t>Passius financers</t>
  </si>
  <si>
    <t>Capítol 9 Passius financers</t>
  </si>
  <si>
    <t>Març</t>
  </si>
  <si>
    <t>Maig</t>
  </si>
  <si>
    <t>Novembre</t>
  </si>
  <si>
    <t xml:space="preserve">Abril </t>
  </si>
  <si>
    <t>Nomina tipus</t>
  </si>
  <si>
    <t>Paga productivitat</t>
  </si>
  <si>
    <t>Ajut per fills</t>
  </si>
  <si>
    <t>Millores socials</t>
  </si>
  <si>
    <t>Millores per edat</t>
  </si>
  <si>
    <t>Mesos amb variacions</t>
  </si>
  <si>
    <t>Paga</t>
  </si>
  <si>
    <t>Previsió increment</t>
  </si>
  <si>
    <t>Nomina Tipus</t>
  </si>
  <si>
    <t xml:space="preserve">Juny </t>
  </si>
  <si>
    <t xml:space="preserve"> Desembre</t>
  </si>
  <si>
    <t>Previsio imports aproximats</t>
  </si>
  <si>
    <t xml:space="preserve">Agafem els imports de la Tresoreria actualitzada de l'any anterior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</si>
  <si>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</si>
  <si>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</si>
  <si>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</si>
  <si>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</si>
  <si>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</si>
  <si>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</si>
  <si>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</si>
  <si>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</si>
  <si>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</si>
  <si>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PREVISIÓ ANUAL PAGAMENTS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</si>
</sst>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4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4" fillId="0" borderId="1" xfId="0" applyFont="1" applyBorder="1"/>
    <xf numFmtId="44" fontId="0" fillId="0" borderId="1" xfId="0" applyNumberFormat="1" applyBorder="1"/>
    <xf numFmtId="0" fontId="1" fillId="0" borderId="1" xfId="0" applyFont="1" applyBorder="1"/>
    <xf numFmtId="0" fontId="1" fillId="4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5" borderId="1" xfId="0" applyNumberFormat="1" applyFill="1" applyBorder="1"/>
    <xf numFmtId="164" fontId="1" fillId="4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/>
    <xf numFmtId="0" fontId="2" fillId="0" borderId="0" xfId="0" applyFont="1" applyAlignment="1">
      <alignment horizontal="left"/>
    </xf>
    <xf numFmtId="0" fontId="6" fillId="0" borderId="0" xfId="0" applyFont="1"/>
    <xf numFmtId="4" fontId="0" fillId="0" borderId="0" xfId="0" applyNumberFormat="1"/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PAGAMENTS 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elete val="1"/>
          </c:dLbls>
          <c:cat>
            <c:strRef>
              <c:f>Pagaments!$B$4:$L$4</c:f>
              <c:strCache>
                <c:ptCount val="11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 </c:v>
                </c:pt>
                <c:pt idx="4">
                  <c:v>mai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oct </c:v>
                </c:pt>
                <c:pt idx="10">
                  <c:v>nov </c:v>
                </c:pt>
              </c:strCache>
            </c:strRef>
          </c:cat>
          <c:val>
            <c:numRef>
              <c:f>Pagaments!$B$28:$L$28</c:f>
              <c:numCache>
                <c:formatCode>#,##0.00\ "€"</c:formatCode>
                <c:ptCount val="11"/>
                <c:pt idx="0">
                  <c:v>81102.17</c:v>
                </c:pt>
                <c:pt idx="1">
                  <c:v>196042.69999999998</c:v>
                </c:pt>
                <c:pt idx="2">
                  <c:v>144424.04999999999</c:v>
                </c:pt>
                <c:pt idx="3">
                  <c:v>285956.08999999997</c:v>
                </c:pt>
                <c:pt idx="4">
                  <c:v>126890.39</c:v>
                </c:pt>
                <c:pt idx="5">
                  <c:v>181218.47</c:v>
                </c:pt>
                <c:pt idx="6">
                  <c:v>125784.98999999999</c:v>
                </c:pt>
                <c:pt idx="7">
                  <c:v>84264.52</c:v>
                </c:pt>
                <c:pt idx="8">
                  <c:v>154226.16</c:v>
                </c:pt>
                <c:pt idx="9">
                  <c:v>125403.04000000001</c:v>
                </c:pt>
                <c:pt idx="10">
                  <c:v>119623.78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6-4A74-A2F5-07B572BF18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171392"/>
        <c:axId val="126952576"/>
      </c:lineChart>
      <c:catAx>
        <c:axId val="12817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952576"/>
        <c:crosses val="autoZero"/>
        <c:auto val="1"/>
        <c:lblAlgn val="ctr"/>
        <c:lblOffset val="100"/>
        <c:noMultiLvlLbl val="0"/>
      </c:catAx>
      <c:valAx>
        <c:axId val="126952576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crossAx val="128171392"/>
        <c:crosses val="autoZero"/>
        <c:crossBetween val="between"/>
      </c:valAx>
      <c:spPr>
        <a:gradFill>
          <a:gsLst>
            <a:gs pos="0">
              <a:schemeClr val="tx2">
                <a:lumMod val="40000"/>
                <a:lumOff val="60000"/>
              </a:schemeClr>
            </a:gs>
            <a:gs pos="0">
              <a:srgbClr val="CFDAF0"/>
            </a:gs>
            <a:gs pos="0">
              <a:srgbClr val="CAD7EF"/>
            </a:gs>
            <a:gs pos="0">
              <a:srgbClr val="C3C3AF"/>
            </a:gs>
            <a:gs pos="0">
              <a:schemeClr val="bg2">
                <a:lumMod val="75000"/>
              </a:schemeClr>
            </a:gs>
            <a:gs pos="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tx2">
            <a:lumMod val="60000"/>
            <a:lumOff val="40000"/>
          </a:schemeClr>
        </a:gs>
        <a:gs pos="0">
          <a:srgbClr val="CFDAF0"/>
        </a:gs>
        <a:gs pos="0">
          <a:srgbClr val="CAD7EF"/>
        </a:gs>
        <a:gs pos="0">
          <a:srgbClr val="C3C3AF"/>
        </a:gs>
        <a:gs pos="0">
          <a:schemeClr val="bg2">
            <a:lumMod val="75000"/>
          </a:schemeClr>
        </a:gs>
        <a:gs pos="0">
          <a:schemeClr val="accent1">
            <a:tint val="44500"/>
            <a:satMod val="160000"/>
          </a:schemeClr>
        </a:gs>
        <a:gs pos="98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29</xdr:row>
      <xdr:rowOff>180975</xdr:rowOff>
    </xdr:from>
    <xdr:to>
      <xdr:col>11</xdr:col>
      <xdr:colOff>0</xdr:colOff>
      <xdr:row>46</xdr:row>
      <xdr:rowOff>171450</xdr:rowOff>
    </xdr:to>
    <xdr:graphicFrame macro="">
      <xdr:nvGraphicFramePr>
        <xdr:cNvPr id="2" name="1 Gráfico" descr="PAGAMENTS 2021&#10;" title="PAGAMENTS 20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zoomScaleNormal="100" workbookViewId="0">
      <selection activeCell="C28" sqref="C28"/>
    </sheetView>
  </sheetViews>
  <sheetFormatPr baseColWidth="10" defaultRowHeight="15" x14ac:dyDescent="0.25"/>
  <cols>
    <col min="1" max="1" width="37.7109375" bestFit="1" customWidth="1"/>
    <col min="2" max="2" width="11.85546875" customWidth="1"/>
    <col min="3" max="8" width="11.5703125" customWidth="1"/>
    <col min="9" max="9" width="10.5703125" customWidth="1"/>
    <col min="10" max="13" width="11.5703125" customWidth="1"/>
    <col min="14" max="14" width="13.140625" bestFit="1" customWidth="1"/>
    <col min="15" max="15" width="13.42578125" bestFit="1" customWidth="1"/>
  </cols>
  <sheetData>
    <row r="1" spans="1:15" ht="18.75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ht="15.75" x14ac:dyDescent="0.25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 x14ac:dyDescent="0.25">
      <c r="A3" s="16"/>
      <c r="B3" s="19"/>
      <c r="C3" s="19"/>
      <c r="D3" s="19"/>
      <c r="E3" s="19"/>
      <c r="F3" s="15"/>
    </row>
    <row r="4" spans="1:15" x14ac:dyDescent="0.25">
      <c r="A4" s="2" t="s">
        <v>0</v>
      </c>
      <c r="B4" s="18" t="s">
        <v>1</v>
      </c>
      <c r="C4" s="18" t="s">
        <v>2</v>
      </c>
      <c r="D4" s="18" t="s">
        <v>3</v>
      </c>
      <c r="E4" s="18" t="s">
        <v>45</v>
      </c>
      <c r="F4" s="18" t="s">
        <v>46</v>
      </c>
      <c r="G4" s="18" t="s">
        <v>47</v>
      </c>
      <c r="H4" s="18" t="s">
        <v>48</v>
      </c>
      <c r="I4" s="18" t="s">
        <v>49</v>
      </c>
      <c r="J4" s="18" t="s">
        <v>50</v>
      </c>
      <c r="K4" s="18" t="s">
        <v>51</v>
      </c>
      <c r="L4" s="18" t="s">
        <v>52</v>
      </c>
      <c r="M4" s="18" t="s">
        <v>53</v>
      </c>
      <c r="N4" s="2" t="s">
        <v>4</v>
      </c>
    </row>
    <row r="5" spans="1:15" x14ac:dyDescent="0.25">
      <c r="A5" s="7" t="s">
        <v>5</v>
      </c>
      <c r="B5" s="12">
        <f>B6+B7</f>
        <v>80115.58</v>
      </c>
      <c r="C5" s="12">
        <f>C6+C7</f>
        <v>96826.07</v>
      </c>
      <c r="D5" s="12">
        <f>D6+D7</f>
        <v>86211.3</v>
      </c>
      <c r="E5" s="12">
        <f>E6+E7</f>
        <v>120766.69</v>
      </c>
      <c r="F5" s="12">
        <v>90920.88</v>
      </c>
      <c r="G5" s="12">
        <v>139018.68</v>
      </c>
      <c r="H5" s="12">
        <v>86383.039999999994</v>
      </c>
      <c r="I5" s="12">
        <v>84060.55</v>
      </c>
      <c r="J5" s="12">
        <v>88335.11</v>
      </c>
      <c r="K5" s="12">
        <v>83274.64</v>
      </c>
      <c r="L5" s="12">
        <v>85594.92</v>
      </c>
      <c r="M5" s="12">
        <v>134883.20000000001</v>
      </c>
      <c r="N5" s="12">
        <f>SUM(B5:M5)</f>
        <v>1176390.6600000001</v>
      </c>
      <c r="O5" s="1"/>
    </row>
    <row r="6" spans="1:15" x14ac:dyDescent="0.25">
      <c r="A6" s="4" t="s">
        <v>6</v>
      </c>
      <c r="B6" s="9">
        <f>80115.58-B7</f>
        <v>59441.19</v>
      </c>
      <c r="C6" s="9">
        <f>96826.07-C7</f>
        <v>76326.53</v>
      </c>
      <c r="D6" s="9">
        <f>86211.3-D7</f>
        <v>64105.91</v>
      </c>
      <c r="E6" s="9">
        <f>120766.69-E7</f>
        <v>97569.09</v>
      </c>
      <c r="F6" s="9">
        <f>F5-18238.95</f>
        <v>72681.930000000008</v>
      </c>
      <c r="G6" s="9">
        <f t="shared" ref="G6:M6" si="0">G5-G7</f>
        <v>117265.95999999999</v>
      </c>
      <c r="H6" s="9">
        <f t="shared" si="0"/>
        <v>64822.709999999992</v>
      </c>
      <c r="I6" s="9">
        <f t="shared" si="0"/>
        <v>61934.48</v>
      </c>
      <c r="J6" s="9">
        <f t="shared" si="0"/>
        <v>65929.31</v>
      </c>
      <c r="K6" s="9">
        <f t="shared" si="0"/>
        <v>60728.630000000005</v>
      </c>
      <c r="L6" s="9">
        <f t="shared" si="0"/>
        <v>64223.05</v>
      </c>
      <c r="M6" s="9">
        <f t="shared" si="0"/>
        <v>112768.80000000002</v>
      </c>
      <c r="N6" s="9">
        <f>SUM(B6:L6)</f>
        <v>805028.78999999992</v>
      </c>
    </row>
    <row r="7" spans="1:15" x14ac:dyDescent="0.25">
      <c r="A7" s="4" t="s">
        <v>7</v>
      </c>
      <c r="B7" s="9">
        <v>20674.39</v>
      </c>
      <c r="C7" s="9">
        <v>20499.54</v>
      </c>
      <c r="D7" s="9">
        <v>22105.39</v>
      </c>
      <c r="E7" s="9">
        <v>23197.599999999999</v>
      </c>
      <c r="F7" s="9">
        <v>23437.31</v>
      </c>
      <c r="G7" s="9">
        <v>21752.720000000001</v>
      </c>
      <c r="H7" s="9">
        <v>21560.33</v>
      </c>
      <c r="I7" s="9">
        <v>22126.07</v>
      </c>
      <c r="J7" s="9">
        <v>22405.8</v>
      </c>
      <c r="K7" s="9">
        <v>22546.01</v>
      </c>
      <c r="L7" s="9">
        <v>21371.87</v>
      </c>
      <c r="M7" s="9">
        <v>22114.400000000001</v>
      </c>
      <c r="N7" s="9">
        <f>SUM(B7:M7)</f>
        <v>263791.43000000005</v>
      </c>
    </row>
    <row r="8" spans="1:15" x14ac:dyDescent="0.25">
      <c r="A8" s="7" t="s">
        <v>9</v>
      </c>
      <c r="B8" s="12">
        <f t="shared" ref="B8:M8" si="1">B9</f>
        <v>986.59</v>
      </c>
      <c r="C8" s="12">
        <f t="shared" si="1"/>
        <v>39515.97</v>
      </c>
      <c r="D8" s="12">
        <f t="shared" si="1"/>
        <v>56212.75</v>
      </c>
      <c r="E8" s="12">
        <f t="shared" si="1"/>
        <v>38189.4</v>
      </c>
      <c r="F8" s="12">
        <f t="shared" si="1"/>
        <v>32169.51</v>
      </c>
      <c r="G8" s="12">
        <f t="shared" si="1"/>
        <v>37699.79</v>
      </c>
      <c r="H8" s="12">
        <f t="shared" si="1"/>
        <v>39401.949999999997</v>
      </c>
      <c r="I8" s="12">
        <f t="shared" si="1"/>
        <v>203.97</v>
      </c>
      <c r="J8" s="12">
        <f t="shared" si="1"/>
        <v>62891.05</v>
      </c>
      <c r="K8" s="12">
        <f t="shared" si="1"/>
        <v>39128.400000000001</v>
      </c>
      <c r="L8" s="12">
        <f t="shared" si="1"/>
        <v>31028.86</v>
      </c>
      <c r="M8" s="12">
        <f t="shared" si="1"/>
        <v>40367.57</v>
      </c>
      <c r="N8" s="12">
        <f>SUM(B8:M8)</f>
        <v>417795.81000000006</v>
      </c>
      <c r="O8" s="1"/>
    </row>
    <row r="9" spans="1:15" x14ac:dyDescent="0.25">
      <c r="A9" s="4" t="s">
        <v>8</v>
      </c>
      <c r="B9" s="9">
        <v>986.59</v>
      </c>
      <c r="C9" s="9">
        <v>39515.97</v>
      </c>
      <c r="D9" s="9">
        <v>56212.75</v>
      </c>
      <c r="E9" s="9">
        <v>38189.4</v>
      </c>
      <c r="F9" s="9">
        <v>32169.51</v>
      </c>
      <c r="G9" s="9">
        <v>37699.79</v>
      </c>
      <c r="H9" s="9">
        <v>39401.949999999997</v>
      </c>
      <c r="I9" s="9">
        <v>203.97</v>
      </c>
      <c r="J9" s="9">
        <v>62891.05</v>
      </c>
      <c r="K9" s="9">
        <v>39128.400000000001</v>
      </c>
      <c r="L9" s="9">
        <v>31028.86</v>
      </c>
      <c r="M9" s="9">
        <v>40367.57</v>
      </c>
      <c r="N9" s="9">
        <f>SUM(B9:M9)</f>
        <v>417795.81000000006</v>
      </c>
    </row>
    <row r="10" spans="1:15" x14ac:dyDescent="0.25">
      <c r="A10" s="7" t="s">
        <v>10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f>SUM(B10:L10)</f>
        <v>0</v>
      </c>
    </row>
    <row r="11" spans="1:15" x14ac:dyDescent="0.25">
      <c r="A11" s="4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>SUM(B11:L11)</f>
        <v>0</v>
      </c>
    </row>
    <row r="12" spans="1:15" x14ac:dyDescent="0.25">
      <c r="A12" s="7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0</v>
      </c>
    </row>
    <row r="13" spans="1:15" x14ac:dyDescent="0.25">
      <c r="A13" s="4" t="s">
        <v>24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0</v>
      </c>
    </row>
    <row r="14" spans="1:15" x14ac:dyDescent="0.25">
      <c r="A14" s="7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v>0</v>
      </c>
    </row>
    <row r="15" spans="1:15" x14ac:dyDescent="0.25">
      <c r="A15" s="4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0</v>
      </c>
    </row>
    <row r="16" spans="1:15" x14ac:dyDescent="0.25">
      <c r="A16" s="7" t="s">
        <v>15</v>
      </c>
      <c r="B16" s="12"/>
      <c r="C16" s="12"/>
      <c r="D16" s="12"/>
      <c r="E16" s="12">
        <v>125000</v>
      </c>
      <c r="F16" s="12">
        <v>1800</v>
      </c>
      <c r="G16" s="12">
        <v>1500</v>
      </c>
      <c r="H16" s="12"/>
      <c r="I16" s="12"/>
      <c r="J16" s="12"/>
      <c r="K16" s="12"/>
      <c r="L16" s="12">
        <v>3000</v>
      </c>
      <c r="M16" s="12"/>
      <c r="N16" s="12">
        <f>SUM(B16:L16)</f>
        <v>131300</v>
      </c>
    </row>
    <row r="17" spans="1:15" x14ac:dyDescent="0.25">
      <c r="A17" s="4" t="s">
        <v>8</v>
      </c>
      <c r="B17" s="9"/>
      <c r="C17" s="9"/>
      <c r="D17" s="9"/>
      <c r="E17" s="9">
        <v>125000</v>
      </c>
      <c r="F17" s="9">
        <v>1800</v>
      </c>
      <c r="G17" s="9">
        <v>1500</v>
      </c>
      <c r="H17" s="9"/>
      <c r="I17" s="9"/>
      <c r="J17" s="9"/>
      <c r="K17" s="9"/>
      <c r="L17" s="9">
        <v>3000</v>
      </c>
      <c r="M17" s="9"/>
      <c r="N17" s="9">
        <f>SUM(B17:L17)</f>
        <v>131300</v>
      </c>
    </row>
    <row r="18" spans="1:15" x14ac:dyDescent="0.25">
      <c r="A18" s="7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0</v>
      </c>
    </row>
    <row r="19" spans="1:15" x14ac:dyDescent="0.25">
      <c r="A19" s="4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v>0</v>
      </c>
    </row>
    <row r="20" spans="1:15" x14ac:dyDescent="0.25">
      <c r="A20" s="7" t="s">
        <v>17</v>
      </c>
      <c r="B20" s="12"/>
      <c r="C20" s="12">
        <v>3000</v>
      </c>
      <c r="D20" s="12">
        <v>2000</v>
      </c>
      <c r="E20" s="12">
        <v>2000</v>
      </c>
      <c r="F20" s="12">
        <v>2000</v>
      </c>
      <c r="G20" s="12">
        <v>3000</v>
      </c>
      <c r="H20" s="12"/>
      <c r="I20" s="12"/>
      <c r="J20" s="12">
        <v>3000</v>
      </c>
      <c r="K20" s="12">
        <v>3000</v>
      </c>
      <c r="L20" s="12"/>
      <c r="M20" s="12"/>
      <c r="N20" s="12">
        <f>SUM(B20:L20)</f>
        <v>18000</v>
      </c>
    </row>
    <row r="21" spans="1:15" x14ac:dyDescent="0.25">
      <c r="A21" s="4" t="s">
        <v>18</v>
      </c>
      <c r="B21" s="9"/>
      <c r="C21" s="9">
        <v>3000</v>
      </c>
      <c r="D21" s="9">
        <v>2000</v>
      </c>
      <c r="E21" s="9">
        <v>2000</v>
      </c>
      <c r="F21" s="9">
        <v>2000</v>
      </c>
      <c r="G21" s="9">
        <v>3000</v>
      </c>
      <c r="H21" s="9"/>
      <c r="I21" s="9"/>
      <c r="J21" s="9">
        <v>3000</v>
      </c>
      <c r="K21" s="9">
        <v>3000</v>
      </c>
      <c r="L21" s="9"/>
      <c r="M21" s="9"/>
      <c r="N21" s="9">
        <f>SUM(B21:L21)</f>
        <v>18000</v>
      </c>
    </row>
    <row r="22" spans="1:15" x14ac:dyDescent="0.25">
      <c r="A22" s="7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5" x14ac:dyDescent="0.25">
      <c r="A23" s="4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0</v>
      </c>
    </row>
    <row r="24" spans="1:15" x14ac:dyDescent="0.25">
      <c r="A24" s="3" t="s">
        <v>19</v>
      </c>
      <c r="B24" s="13">
        <f>B5+B8+B10+B12+B14+B16+B18+B20+B22</f>
        <v>81102.17</v>
      </c>
      <c r="C24" s="13">
        <f>C5+C8+C10+C12+C14+C16+C18+C20+C22</f>
        <v>139342.04</v>
      </c>
      <c r="D24" s="13">
        <f t="shared" ref="D24" si="2">D5+D8+D10+D12+D14+D16+D18+D20+D22</f>
        <v>144424.04999999999</v>
      </c>
      <c r="E24" s="13">
        <f t="shared" ref="E24:N24" si="3">E5+E8+E10+E12+E14+E16+E18+E20+E22</f>
        <v>285956.08999999997</v>
      </c>
      <c r="F24" s="13">
        <f t="shared" si="3"/>
        <v>126890.39</v>
      </c>
      <c r="G24" s="13">
        <f t="shared" si="3"/>
        <v>181218.47</v>
      </c>
      <c r="H24" s="13">
        <f t="shared" si="3"/>
        <v>125784.98999999999</v>
      </c>
      <c r="I24" s="13">
        <f t="shared" si="3"/>
        <v>84264.52</v>
      </c>
      <c r="J24" s="13">
        <f t="shared" si="3"/>
        <v>154226.16</v>
      </c>
      <c r="K24" s="13">
        <f t="shared" si="3"/>
        <v>125403.04000000001</v>
      </c>
      <c r="L24" s="13">
        <f t="shared" si="3"/>
        <v>119623.78</v>
      </c>
      <c r="M24" s="13">
        <f t="shared" si="3"/>
        <v>175250.77000000002</v>
      </c>
      <c r="N24" s="13">
        <f t="shared" si="3"/>
        <v>1743486.4700000002</v>
      </c>
      <c r="O24" s="14"/>
    </row>
    <row r="25" spans="1:15" x14ac:dyDescent="0.25">
      <c r="A25" s="6" t="s">
        <v>20</v>
      </c>
      <c r="B25" s="11"/>
      <c r="C25" s="11">
        <v>51581.45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f>SUM(B25:L25)</f>
        <v>51581.45</v>
      </c>
    </row>
    <row r="26" spans="1:15" x14ac:dyDescent="0.25">
      <c r="A26" s="6" t="s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>
        <f>SUM(B26:L26)</f>
        <v>0</v>
      </c>
    </row>
    <row r="27" spans="1:15" x14ac:dyDescent="0.25">
      <c r="A27" s="6" t="s">
        <v>22</v>
      </c>
      <c r="B27" s="11"/>
      <c r="C27" s="11">
        <v>5119.21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>SUM(B27:L27)</f>
        <v>5119.21</v>
      </c>
    </row>
    <row r="28" spans="1:15" x14ac:dyDescent="0.25">
      <c r="A28" s="3" t="s">
        <v>23</v>
      </c>
      <c r="B28" s="13">
        <f>SUM(B24:B27)</f>
        <v>81102.17</v>
      </c>
      <c r="C28" s="13">
        <f>SUM(C24:C27)</f>
        <v>196042.69999999998</v>
      </c>
      <c r="D28" s="13">
        <f t="shared" ref="D28:M28" si="4">SUM(D24:D27)</f>
        <v>144424.04999999999</v>
      </c>
      <c r="E28" s="13">
        <f t="shared" si="4"/>
        <v>285956.08999999997</v>
      </c>
      <c r="F28" s="13">
        <f t="shared" si="4"/>
        <v>126890.39</v>
      </c>
      <c r="G28" s="13">
        <f t="shared" si="4"/>
        <v>181218.47</v>
      </c>
      <c r="H28" s="13">
        <f t="shared" si="4"/>
        <v>125784.98999999999</v>
      </c>
      <c r="I28" s="13">
        <f t="shared" si="4"/>
        <v>84264.52</v>
      </c>
      <c r="J28" s="13">
        <f t="shared" si="4"/>
        <v>154226.16</v>
      </c>
      <c r="K28" s="13">
        <f t="shared" si="4"/>
        <v>125403.04000000001</v>
      </c>
      <c r="L28" s="13">
        <f t="shared" si="4"/>
        <v>119623.78</v>
      </c>
      <c r="M28" s="13">
        <f t="shared" si="4"/>
        <v>175250.77000000002</v>
      </c>
      <c r="N28" s="13">
        <f>SUM(B28:M28)</f>
        <v>1800187.13</v>
      </c>
    </row>
    <row r="30" spans="1:15" x14ac:dyDescent="0.25">
      <c r="D30" s="14"/>
    </row>
    <row r="31" spans="1:15" x14ac:dyDescent="0.25">
      <c r="B31" s="17"/>
    </row>
    <row r="32" spans="1:15" x14ac:dyDescent="0.25">
      <c r="B32" s="17"/>
      <c r="C32" s="17"/>
    </row>
    <row r="33" spans="2:2" x14ac:dyDescent="0.25">
      <c r="B33" s="17"/>
    </row>
  </sheetData>
  <customSheetViews>
    <customSheetView guid="{03D5BD7D-D4D3-4AFF-8EAA-66637F997C80}" topLeftCell="A7">
      <selection activeCell="C28" sqref="C28"/>
      <pageMargins left="0.7" right="0.7" top="0.75" bottom="0.75" header="0.3" footer="0.3"/>
      <pageSetup paperSize="9" orientation="portrait" horizontalDpi="300" verticalDpi="300" r:id="rId1"/>
    </customSheetView>
    <customSheetView guid="{BFAC555E-E7B7-4CF7-9F1A-95D34DDED4B3}">
      <selection activeCell="F10" sqref="F10"/>
      <pageMargins left="0.7" right="0.7" top="0.75" bottom="0.75" header="0.3" footer="0.3"/>
      <pageSetup paperSize="9" orientation="portrait" horizontalDpi="300" verticalDpi="300" r:id="rId2"/>
    </customSheetView>
    <customSheetView guid="{FB6C1840-092B-4DCD-B114-14127DE8C0F9}" topLeftCell="H1">
      <selection activeCell="N29" sqref="N29"/>
      <pageMargins left="0.7" right="0.7" top="0.75" bottom="0.75" header="0.3" footer="0.3"/>
      <pageSetup paperSize="9" orientation="portrait" horizontalDpi="300" verticalDpi="300" r:id="rId3"/>
    </customSheetView>
  </customSheetViews>
  <mergeCells count="3">
    <mergeCell ref="B3:E3"/>
    <mergeCell ref="A1:N1"/>
    <mergeCell ref="A2:N2"/>
  </mergeCells>
  <pageMargins left="0.7" right="0.7" top="0.75" bottom="0.75" header="0.3" footer="0.3"/>
  <pageSetup paperSize="9" orientation="portrait" horizontalDpi="300" verticalDpi="300" r:id="rId4"/>
  <ignoredErrors>
    <ignoredError sqref="B6 N8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4"/>
  <sheetViews>
    <sheetView workbookViewId="0">
      <selection activeCell="C24" sqref="C24"/>
    </sheetView>
  </sheetViews>
  <sheetFormatPr baseColWidth="10" defaultRowHeight="15" x14ac:dyDescent="0.25"/>
  <cols>
    <col min="1" max="1" width="20.42578125" bestFit="1" customWidth="1"/>
    <col min="2" max="2" width="26.85546875" bestFit="1" customWidth="1"/>
    <col min="3" max="3" width="12" style="1" bestFit="1" customWidth="1"/>
    <col min="4" max="4" width="13" bestFit="1" customWidth="1"/>
  </cols>
  <sheetData>
    <row r="2" spans="1:4" x14ac:dyDescent="0.25">
      <c r="A2" t="s">
        <v>37</v>
      </c>
      <c r="B2" t="s">
        <v>43</v>
      </c>
    </row>
    <row r="4" spans="1:4" x14ac:dyDescent="0.25">
      <c r="A4" s="8" t="s">
        <v>40</v>
      </c>
      <c r="B4" s="8"/>
      <c r="C4" s="5">
        <v>60000</v>
      </c>
    </row>
    <row r="6" spans="1:4" x14ac:dyDescent="0.25">
      <c r="A6" s="8" t="s">
        <v>28</v>
      </c>
      <c r="B6" s="8" t="s">
        <v>32</v>
      </c>
      <c r="C6" s="5">
        <v>60000</v>
      </c>
    </row>
    <row r="7" spans="1:4" x14ac:dyDescent="0.25">
      <c r="B7" s="8" t="s">
        <v>39</v>
      </c>
      <c r="C7" s="5">
        <v>2000</v>
      </c>
    </row>
    <row r="8" spans="1:4" x14ac:dyDescent="0.25">
      <c r="B8" s="8" t="s">
        <v>34</v>
      </c>
      <c r="C8" s="5">
        <v>900</v>
      </c>
      <c r="D8" s="5">
        <f>SUM(C6:C8)</f>
        <v>62900</v>
      </c>
    </row>
    <row r="10" spans="1:4" x14ac:dyDescent="0.25">
      <c r="A10" s="8" t="s">
        <v>31</v>
      </c>
      <c r="B10" s="8" t="s">
        <v>32</v>
      </c>
      <c r="C10" s="5">
        <v>60000</v>
      </c>
    </row>
    <row r="11" spans="1:4" x14ac:dyDescent="0.25">
      <c r="B11" s="8" t="s">
        <v>33</v>
      </c>
      <c r="C11" s="5">
        <v>38000</v>
      </c>
      <c r="D11" s="5">
        <f>SUM(C10:C11)</f>
        <v>98000</v>
      </c>
    </row>
    <row r="12" spans="1:4" x14ac:dyDescent="0.25">
      <c r="D12" s="1"/>
    </row>
    <row r="13" spans="1:4" x14ac:dyDescent="0.25">
      <c r="A13" s="8" t="s">
        <v>29</v>
      </c>
      <c r="B13" s="8" t="s">
        <v>32</v>
      </c>
      <c r="C13" s="5">
        <v>60000</v>
      </c>
      <c r="D13" s="1"/>
    </row>
    <row r="14" spans="1:4" x14ac:dyDescent="0.25">
      <c r="B14" s="8" t="s">
        <v>36</v>
      </c>
      <c r="C14" s="5">
        <v>8000</v>
      </c>
      <c r="D14" s="5">
        <f>SUM(C13:C14)</f>
        <v>68000</v>
      </c>
    </row>
    <row r="15" spans="1:4" x14ac:dyDescent="0.25">
      <c r="D15" s="1"/>
    </row>
    <row r="16" spans="1:4" x14ac:dyDescent="0.25">
      <c r="A16" s="10" t="s">
        <v>41</v>
      </c>
      <c r="B16" s="8" t="s">
        <v>32</v>
      </c>
      <c r="C16" s="5">
        <v>60000</v>
      </c>
      <c r="D16" s="1"/>
    </row>
    <row r="17" spans="1:4" x14ac:dyDescent="0.25">
      <c r="B17" s="8" t="s">
        <v>38</v>
      </c>
      <c r="C17" s="5">
        <v>52000</v>
      </c>
      <c r="D17" s="5">
        <f>SUM(C16+C17)</f>
        <v>112000</v>
      </c>
    </row>
    <row r="18" spans="1:4" x14ac:dyDescent="0.25">
      <c r="D18" s="1"/>
    </row>
    <row r="20" spans="1:4" x14ac:dyDescent="0.25">
      <c r="A20" s="8" t="s">
        <v>30</v>
      </c>
      <c r="B20" s="8" t="s">
        <v>32</v>
      </c>
      <c r="C20" s="5">
        <v>60000</v>
      </c>
    </row>
    <row r="21" spans="1:4" x14ac:dyDescent="0.25">
      <c r="B21" s="8" t="s">
        <v>35</v>
      </c>
      <c r="C21" s="5">
        <v>2000</v>
      </c>
      <c r="D21" s="5">
        <f>SUM(C20:C21)</f>
        <v>62000</v>
      </c>
    </row>
    <row r="23" spans="1:4" x14ac:dyDescent="0.25">
      <c r="A23" s="10" t="s">
        <v>42</v>
      </c>
      <c r="B23" s="8" t="s">
        <v>32</v>
      </c>
      <c r="C23" s="5">
        <v>60000</v>
      </c>
      <c r="D23" s="1"/>
    </row>
    <row r="24" spans="1:4" x14ac:dyDescent="0.25">
      <c r="B24" s="8" t="s">
        <v>38</v>
      </c>
      <c r="C24" s="5">
        <v>52000</v>
      </c>
      <c r="D24" s="5">
        <f>SUM(C23+C24)</f>
        <v>112000</v>
      </c>
    </row>
  </sheetData>
  <customSheetViews>
    <customSheetView guid="{03D5BD7D-D4D3-4AFF-8EAA-66637F997C80}">
      <selection activeCell="I15" sqref="I15"/>
      <pageMargins left="0.7" right="0.7" top="0.75" bottom="0.75" header="0.3" footer="0.3"/>
    </customSheetView>
    <customSheetView guid="{BFAC555E-E7B7-4CF7-9F1A-95D34DDED4B3}">
      <selection activeCell="O7" sqref="O7"/>
      <pageMargins left="0.7" right="0.7" top="0.75" bottom="0.75" header="0.3" footer="0.3"/>
    </customSheetView>
    <customSheetView guid="{FB6C1840-092B-4DCD-B114-14127DE8C0F9}">
      <selection activeCell="A7" sqref="A7:XFD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7945-6C22-4795-B5BD-ED006AF3FB45}">
  <dimension ref="A3"/>
  <sheetViews>
    <sheetView workbookViewId="0">
      <selection activeCell="B11" sqref="B11"/>
    </sheetView>
  </sheetViews>
  <sheetFormatPr baseColWidth="10" defaultRowHeight="15" x14ac:dyDescent="0.25"/>
  <sheetData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Pagaments</vt:lpstr>
      <vt:lpstr>Previsio nomina cap 1</vt:lpstr>
      <vt:lpstr>Prev. Cap II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 Sala Curado - Barcelona</dc:creator>
  <cp:lastModifiedBy>Magda Roig Gallego - Barcelona</cp:lastModifiedBy>
  <cp:lastPrinted>2021-12-21T12:18:04Z</cp:lastPrinted>
  <dcterms:created xsi:type="dcterms:W3CDTF">2021-01-12T10:22:49Z</dcterms:created>
  <dcterms:modified xsi:type="dcterms:W3CDTF">2024-01-25T10:44:07Z</dcterms:modified>
</cp:coreProperties>
</file>