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Departaments\Gestio Interna i Logistica\3- CONFI-GESTIO ECONOMICA\TRESORERIA\ANY 2023\Decret pla de disposicio de fons i tresoreria\"/>
    </mc:Choice>
  </mc:AlternateContent>
  <xr:revisionPtr revIDLastSave="0" documentId="13_ncr:1_{F97F7EDA-7E40-4B57-B5E6-665DA7BB305C}" xr6:coauthVersionLast="47" xr6:coauthVersionMax="47" xr10:uidLastSave="{00000000-0000-0000-0000-000000000000}"/>
  <bookViews>
    <workbookView xWindow="1020" yWindow="900" windowWidth="24540" windowHeight="12945" xr2:uid="{00000000-000D-0000-FFFF-FFFF00000000}"/>
  </bookViews>
  <sheets>
    <sheet name="Ingressos" sheetId="1" r:id="rId1"/>
    <sheet name="Gràfic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0" i="1" l="1"/>
  <c r="C10" i="1"/>
  <c r="D10" i="1"/>
  <c r="E10" i="1"/>
  <c r="F10" i="1"/>
  <c r="G10" i="1"/>
  <c r="H10" i="1"/>
  <c r="I10" i="1"/>
  <c r="J10" i="1"/>
  <c r="K10" i="1"/>
  <c r="L10" i="1"/>
  <c r="M10" i="1"/>
  <c r="N6" i="1" l="1"/>
  <c r="B6" i="3"/>
  <c r="C6" i="3" l="1"/>
  <c r="D6" i="3"/>
  <c r="E6" i="3"/>
  <c r="F6" i="3"/>
  <c r="G6" i="3"/>
  <c r="H6" i="3"/>
  <c r="I6" i="3"/>
  <c r="J6" i="3"/>
  <c r="K6" i="3"/>
  <c r="L6" i="3"/>
  <c r="M6" i="3"/>
  <c r="C7" i="3" l="1"/>
  <c r="D7" i="3"/>
  <c r="E7" i="3"/>
  <c r="F7" i="3"/>
  <c r="G7" i="3"/>
  <c r="H7" i="3"/>
  <c r="I7" i="3"/>
  <c r="J7" i="3"/>
  <c r="K7" i="3"/>
  <c r="L7" i="3"/>
  <c r="M7" i="3"/>
  <c r="B7" i="3"/>
  <c r="M8" i="3" l="1"/>
  <c r="L8" i="3"/>
  <c r="K8" i="3"/>
  <c r="J8" i="3"/>
  <c r="I8" i="3"/>
  <c r="H8" i="3"/>
  <c r="G8" i="3"/>
  <c r="F8" i="3"/>
  <c r="E8" i="3"/>
  <c r="D8" i="3"/>
  <c r="C8" i="3"/>
  <c r="B8" i="3"/>
  <c r="N7" i="3"/>
  <c r="N6" i="3"/>
  <c r="N8" i="3" l="1"/>
  <c r="C5" i="1" l="1"/>
  <c r="D5" i="1"/>
  <c r="E5" i="1"/>
  <c r="F5" i="1"/>
  <c r="F12" i="1" s="1"/>
  <c r="G5" i="1"/>
  <c r="G12" i="1" s="1"/>
  <c r="H5" i="1"/>
  <c r="I5" i="1"/>
  <c r="J5" i="1"/>
  <c r="J12" i="1" s="1"/>
  <c r="K5" i="1"/>
  <c r="K12" i="1" s="1"/>
  <c r="L5" i="1"/>
  <c r="L12" i="1" s="1"/>
  <c r="M5" i="1"/>
  <c r="M12" i="1" s="1"/>
  <c r="B5" i="1"/>
  <c r="B12" i="1" s="1"/>
  <c r="I12" i="1" l="1"/>
  <c r="E12" i="1"/>
  <c r="D12" i="1"/>
  <c r="C12" i="1"/>
  <c r="H12" i="1"/>
  <c r="N11" i="1" l="1"/>
  <c r="N10" i="1" s="1"/>
  <c r="C16" i="1"/>
  <c r="D16" i="1"/>
  <c r="E16" i="1"/>
  <c r="F16" i="1"/>
  <c r="G16" i="1"/>
  <c r="H16" i="1"/>
  <c r="I16" i="1"/>
  <c r="J16" i="1"/>
  <c r="K16" i="1"/>
  <c r="L16" i="1"/>
  <c r="M16" i="1"/>
  <c r="B16" i="1"/>
  <c r="N16" i="1" l="1"/>
  <c r="N14" i="1"/>
  <c r="N15" i="1"/>
  <c r="N13" i="1"/>
  <c r="N9" i="1"/>
  <c r="N7" i="1" l="1"/>
  <c r="N5" i="1" s="1"/>
  <c r="N12" i="1" s="1"/>
</calcChain>
</file>

<file path=xl/sharedStrings.xml><?xml version="1.0" encoding="utf-8"?>
<sst xmlns="http://schemas.openxmlformats.org/spreadsheetml/2006/main" count="48" uniqueCount="31">
  <si>
    <t>TOTAL</t>
  </si>
  <si>
    <t>PRESSUPOST DE TRESORERIA 2021</t>
  </si>
  <si>
    <t>PREVISIÓ ANUAL COBRAMENTS  2021</t>
  </si>
  <si>
    <t>CONCEPTE</t>
  </si>
  <si>
    <t>gen</t>
  </si>
  <si>
    <t>feb</t>
  </si>
  <si>
    <t>mar</t>
  </si>
  <si>
    <t>abr</t>
  </si>
  <si>
    <t>mai</t>
  </si>
  <si>
    <t>jun</t>
  </si>
  <si>
    <t>jul</t>
  </si>
  <si>
    <t>ago</t>
  </si>
  <si>
    <t>set</t>
  </si>
  <si>
    <t>oct</t>
  </si>
  <si>
    <t>nov</t>
  </si>
  <si>
    <t>des</t>
  </si>
  <si>
    <t>Venda directa punt de venda</t>
  </si>
  <si>
    <t>Ingressos SELAE</t>
  </si>
  <si>
    <t>Interessos entitats financeres</t>
  </si>
  <si>
    <t>Reintegrament bestretes personal</t>
  </si>
  <si>
    <t>Cobraments exercicis tancats</t>
  </si>
  <si>
    <t>Cobraments no pressupostaris</t>
  </si>
  <si>
    <t>Cobraments pendents d'aplicació</t>
  </si>
  <si>
    <t>TOTAL PREVISIONS TRESORERIA</t>
  </si>
  <si>
    <t>TOTAL PREVISIONS PRESSUPOST</t>
  </si>
  <si>
    <t>(imports expressats en euros)</t>
  </si>
  <si>
    <t>Capítol 3 Taxes i altres ingressos</t>
  </si>
  <si>
    <t>Capítol 5 Ingressos patrimonials</t>
  </si>
  <si>
    <t>Capítol 8 Actius financers</t>
  </si>
  <si>
    <t>PREVISIÓ ANUAL COBRAMENTS  2023</t>
  </si>
  <si>
    <t>PRESSUPOST DE TRESORERIA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</si>
</sst>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4" borderId="0" xfId="0" applyFont="1" applyFill="1" applyAlignment="1">
      <alignment horizontal="left"/>
    </xf>
    <xf numFmtId="0" fontId="0" fillId="4" borderId="0" xfId="0" applyFill="1"/>
    <xf numFmtId="164" fontId="1" fillId="4" borderId="0" xfId="0" applyNumberFormat="1" applyFont="1" applyFill="1"/>
    <xf numFmtId="0" fontId="3" fillId="4" borderId="0" xfId="0" applyFont="1" applyFill="1" applyAlignment="1">
      <alignment horizontal="center"/>
    </xf>
    <xf numFmtId="164" fontId="0" fillId="0" borderId="1" xfId="0" applyNumberFormat="1" applyBorder="1"/>
    <xf numFmtId="164" fontId="1" fillId="0" borderId="1" xfId="0" applyNumberFormat="1" applyFont="1" applyBorder="1"/>
    <xf numFmtId="0" fontId="0" fillId="0" borderId="1" xfId="0" applyBorder="1" applyAlignment="1">
      <alignment horizontal="left"/>
    </xf>
    <xf numFmtId="164" fontId="0" fillId="0" borderId="0" xfId="0" applyNumberFormat="1"/>
    <xf numFmtId="164" fontId="0" fillId="4" borderId="1" xfId="0" applyNumberFormat="1" applyFill="1" applyBorder="1"/>
    <xf numFmtId="164" fontId="0" fillId="4" borderId="0" xfId="0" applyNumberFormat="1" applyFill="1"/>
    <xf numFmtId="164" fontId="0" fillId="0" borderId="1" xfId="0" applyNumberFormat="1" applyBorder="1" applyAlignment="1">
      <alignment horizontal="right"/>
    </xf>
    <xf numFmtId="0" fontId="1" fillId="3" borderId="1" xfId="0" applyFont="1" applyFill="1" applyBorder="1" applyAlignment="1">
      <alignment horizontal="left"/>
    </xf>
    <xf numFmtId="164" fontId="0" fillId="3" borderId="1" xfId="0" applyNumberFormat="1" applyFill="1" applyBorder="1"/>
    <xf numFmtId="164" fontId="1" fillId="3" borderId="1" xfId="0" applyNumberFormat="1" applyFont="1" applyFill="1" applyBorder="1"/>
    <xf numFmtId="0" fontId="1" fillId="5" borderId="1" xfId="0" applyFont="1" applyFill="1" applyBorder="1" applyAlignment="1">
      <alignment horizontal="left"/>
    </xf>
    <xf numFmtId="164" fontId="1" fillId="5" borderId="1" xfId="0" applyNumberFormat="1" applyFont="1" applyFill="1" applyBorder="1"/>
    <xf numFmtId="164" fontId="4" fillId="0" borderId="1" xfId="0" applyNumberFormat="1" applyFont="1" applyBorder="1" applyAlignment="1">
      <alignment horizontal="right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  <xf numFmtId="0" fontId="2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COBRAMENTS  2023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Ingressos!$A$2</c:f>
              <c:strCache>
                <c:ptCount val="1"/>
                <c:pt idx="0">
                  <c:v>PREVISIÓ ANUAL COBRAMENTS  2023</c:v>
                </c:pt>
              </c:strCache>
            </c:strRef>
          </c:tx>
          <c:cat>
            <c:strRef>
              <c:f>Ingressos!$B$4:$M$4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oct</c:v>
                </c:pt>
                <c:pt idx="10">
                  <c:v>nov</c:v>
                </c:pt>
                <c:pt idx="11">
                  <c:v>des</c:v>
                </c:pt>
              </c:strCache>
            </c:strRef>
          </c:cat>
          <c:val>
            <c:numRef>
              <c:f>Ingressos!$B$16:$M$16</c:f>
              <c:numCache>
                <c:formatCode>#,##0.00\ "€"</c:formatCode>
                <c:ptCount val="12"/>
                <c:pt idx="0">
                  <c:v>164903.34</c:v>
                </c:pt>
                <c:pt idx="1">
                  <c:v>164903.34</c:v>
                </c:pt>
                <c:pt idx="2">
                  <c:v>164903.34</c:v>
                </c:pt>
                <c:pt idx="3">
                  <c:v>164903.34</c:v>
                </c:pt>
                <c:pt idx="4">
                  <c:v>164903.34</c:v>
                </c:pt>
                <c:pt idx="5">
                  <c:v>164903.34</c:v>
                </c:pt>
                <c:pt idx="6">
                  <c:v>164025.84</c:v>
                </c:pt>
                <c:pt idx="7">
                  <c:v>164025.84</c:v>
                </c:pt>
                <c:pt idx="8">
                  <c:v>164025.84</c:v>
                </c:pt>
                <c:pt idx="9">
                  <c:v>164025.84</c:v>
                </c:pt>
                <c:pt idx="10">
                  <c:v>164025.84</c:v>
                </c:pt>
                <c:pt idx="11">
                  <c:v>164025.84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AAA-486F-B2A4-FA735C219602}"/>
            </c:ext>
          </c:extLst>
        </c:ser>
        <c:ser>
          <c:idx val="1"/>
          <c:order val="1"/>
          <c:spPr>
            <a:ln>
              <a:noFill/>
            </a:ln>
          </c:spPr>
          <c:marker>
            <c:spPr>
              <a:noFill/>
              <a:ln>
                <a:noFill/>
              </a:ln>
            </c:spPr>
          </c:marker>
          <c:val>
            <c:numLit>
              <c:formatCode>General</c:formatCode>
              <c:ptCount val="1"/>
              <c:pt idx="0">
                <c:v>0.16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BAAA-486F-B2A4-FA735C2196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138560"/>
        <c:axId val="121239040"/>
      </c:lineChart>
      <c:catAx>
        <c:axId val="1211385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1239040"/>
        <c:crossesAt val="0"/>
        <c:auto val="1"/>
        <c:lblAlgn val="ctr"/>
        <c:lblOffset val="100"/>
        <c:noMultiLvlLbl val="0"/>
      </c:catAx>
      <c:valAx>
        <c:axId val="121239040"/>
        <c:scaling>
          <c:orientation val="minMax"/>
        </c:scaling>
        <c:delete val="0"/>
        <c:axPos val="l"/>
        <c:majorGridlines/>
        <c:numFmt formatCode="#,##0.00\ &quot;€&quot;" sourceLinked="1"/>
        <c:majorTickMark val="out"/>
        <c:minorTickMark val="none"/>
        <c:tickLblPos val="nextTo"/>
        <c:crossAx val="121138560"/>
        <c:crosses val="autoZero"/>
        <c:crossBetween val="between"/>
        <c:majorUnit val="20000"/>
      </c:valAx>
      <c:spPr>
        <a:gradFill>
          <a:gsLst>
            <a:gs pos="0">
              <a:schemeClr val="tx2">
                <a:lumMod val="60000"/>
                <a:lumOff val="40000"/>
              </a:schemeClr>
            </a:gs>
            <a:gs pos="0">
              <a:srgbClr val="CFDAF0"/>
            </a:gs>
            <a:gs pos="0">
              <a:srgbClr val="CAD7EF"/>
            </a:gs>
            <a:gs pos="0">
              <a:srgbClr val="C3C3AF"/>
            </a:gs>
            <a:gs pos="0">
              <a:schemeClr val="bg2">
                <a:lumMod val="75000"/>
              </a:schemeClr>
            </a:gs>
            <a:gs pos="0">
              <a:schemeClr val="accent1">
                <a:tint val="44500"/>
                <a:satMod val="160000"/>
              </a:schemeClr>
            </a:gs>
            <a:gs pos="98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plotArea>
    <c:plotVisOnly val="1"/>
    <c:dispBlanksAs val="gap"/>
    <c:showDLblsOverMax val="0"/>
  </c:chart>
  <c:spPr>
    <a:gradFill>
      <a:gsLst>
        <a:gs pos="0">
          <a:schemeClr val="tx2">
            <a:lumMod val="60000"/>
            <a:lumOff val="40000"/>
          </a:schemeClr>
        </a:gs>
        <a:gs pos="0">
          <a:srgbClr val="CFDAF0"/>
        </a:gs>
        <a:gs pos="0">
          <a:srgbClr val="CAD7EF"/>
        </a:gs>
        <a:gs pos="0">
          <a:srgbClr val="C3C3AF"/>
        </a:gs>
        <a:gs pos="0">
          <a:schemeClr val="bg2">
            <a:lumMod val="75000"/>
          </a:schemeClr>
        </a:gs>
        <a:gs pos="0">
          <a:schemeClr val="accent1">
            <a:tint val="44500"/>
            <a:satMod val="160000"/>
          </a:schemeClr>
        </a:gs>
        <a:gs pos="98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/>
              <a:t>Cobraments 2021</a:t>
            </a:r>
          </a:p>
        </c:rich>
      </c:tx>
      <c:layout>
        <c:manualLayout>
          <c:xMode val="edge"/>
          <c:yMode val="edge"/>
          <c:x val="0.34301003218403803"/>
          <c:y val="1.8867924528301886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Gràfic!$A$6</c:f>
              <c:strCache>
                <c:ptCount val="1"/>
                <c:pt idx="0">
                  <c:v>Venda directa punt de venda</c:v>
                </c:pt>
              </c:strCache>
            </c:strRef>
          </c:tx>
          <c:invertIfNegative val="0"/>
          <c:val>
            <c:numRef>
              <c:f>Gràfic!$B$6:$M$6</c:f>
              <c:numCache>
                <c:formatCode>#,##0.00\ "€"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55-4BFA-869E-1C1C8CA434EE}"/>
            </c:ext>
          </c:extLst>
        </c:ser>
        <c:ser>
          <c:idx val="1"/>
          <c:order val="1"/>
          <c:tx>
            <c:strRef>
              <c:f>Gràfic!$A$7</c:f>
              <c:strCache>
                <c:ptCount val="1"/>
                <c:pt idx="0">
                  <c:v>Ingressos SELAE</c:v>
                </c:pt>
              </c:strCache>
            </c:strRef>
          </c:tx>
          <c:invertIfNegative val="0"/>
          <c:val>
            <c:numRef>
              <c:f>Gràfic!$B$7:$M$7</c:f>
              <c:numCache>
                <c:formatCode>#,##0.00\ "€"</c:formatCode>
                <c:ptCount val="12"/>
                <c:pt idx="0">
                  <c:v>163913.84</c:v>
                </c:pt>
                <c:pt idx="1">
                  <c:v>163913.84</c:v>
                </c:pt>
                <c:pt idx="2">
                  <c:v>163913.84</c:v>
                </c:pt>
                <c:pt idx="3">
                  <c:v>163913.84</c:v>
                </c:pt>
                <c:pt idx="4">
                  <c:v>163913.84</c:v>
                </c:pt>
                <c:pt idx="5">
                  <c:v>163913.84</c:v>
                </c:pt>
                <c:pt idx="6">
                  <c:v>163913.84</c:v>
                </c:pt>
                <c:pt idx="7">
                  <c:v>163913.84</c:v>
                </c:pt>
                <c:pt idx="8">
                  <c:v>163913.84</c:v>
                </c:pt>
                <c:pt idx="9">
                  <c:v>163913.84</c:v>
                </c:pt>
                <c:pt idx="10">
                  <c:v>163913.84</c:v>
                </c:pt>
                <c:pt idx="11">
                  <c:v>163913.84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55-4BFA-869E-1C1C8CA434EE}"/>
            </c:ext>
          </c:extLst>
        </c:ser>
        <c:ser>
          <c:idx val="2"/>
          <c:order val="2"/>
          <c:tx>
            <c:strRef>
              <c:f>Gràfic!$A$8</c:f>
              <c:strCache>
                <c:ptCount val="1"/>
                <c:pt idx="0">
                  <c:v>Reintegrament bestretes personal</c:v>
                </c:pt>
              </c:strCache>
            </c:strRef>
          </c:tx>
          <c:invertIfNegative val="0"/>
          <c:val>
            <c:numRef>
              <c:f>Gràfic!$B$8:$M$8</c:f>
              <c:numCache>
                <c:formatCode>#,##0.00\ "€"</c:formatCode>
                <c:ptCount val="12"/>
                <c:pt idx="0">
                  <c:v>728.75</c:v>
                </c:pt>
                <c:pt idx="1">
                  <c:v>728.75</c:v>
                </c:pt>
                <c:pt idx="2">
                  <c:v>728.75</c:v>
                </c:pt>
                <c:pt idx="3">
                  <c:v>728.75</c:v>
                </c:pt>
                <c:pt idx="4">
                  <c:v>728.75</c:v>
                </c:pt>
                <c:pt idx="5">
                  <c:v>728.75</c:v>
                </c:pt>
                <c:pt idx="6">
                  <c:v>461.75</c:v>
                </c:pt>
                <c:pt idx="7">
                  <c:v>295</c:v>
                </c:pt>
                <c:pt idx="8">
                  <c:v>295</c:v>
                </c:pt>
                <c:pt idx="9">
                  <c:v>295</c:v>
                </c:pt>
                <c:pt idx="10">
                  <c:v>295</c:v>
                </c:pt>
                <c:pt idx="11">
                  <c:v>295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155-4BFA-869E-1C1C8CA434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122183040"/>
        <c:axId val="122188928"/>
        <c:axId val="0"/>
      </c:bar3DChart>
      <c:catAx>
        <c:axId val="122183040"/>
        <c:scaling>
          <c:orientation val="minMax"/>
        </c:scaling>
        <c:delete val="0"/>
        <c:axPos val="b"/>
        <c:majorTickMark val="none"/>
        <c:minorTickMark val="none"/>
        <c:tickLblPos val="nextTo"/>
        <c:crossAx val="122188928"/>
        <c:crosses val="autoZero"/>
        <c:auto val="1"/>
        <c:lblAlgn val="ctr"/>
        <c:lblOffset val="100"/>
        <c:noMultiLvlLbl val="0"/>
      </c:catAx>
      <c:valAx>
        <c:axId val="122188928"/>
        <c:scaling>
          <c:orientation val="minMax"/>
        </c:scaling>
        <c:delete val="0"/>
        <c:axPos val="l"/>
        <c:majorGridlines/>
        <c:numFmt formatCode="#,##0.00\ &quot;€&quot;" sourceLinked="1"/>
        <c:majorTickMark val="none"/>
        <c:minorTickMark val="none"/>
        <c:tickLblPos val="nextTo"/>
        <c:spPr>
          <a:ln w="9525">
            <a:noFill/>
          </a:ln>
        </c:spPr>
        <c:crossAx val="12218304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2047875</xdr:colOff>
      <xdr:row>20</xdr:row>
      <xdr:rowOff>4763</xdr:rowOff>
    </xdr:from>
    <xdr:to>
      <xdr:col>10</xdr:col>
      <xdr:colOff>95250</xdr:colOff>
      <xdr:row>38</xdr:row>
      <xdr:rowOff>57151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190499</xdr:colOff>
      <xdr:row>9</xdr:row>
      <xdr:rowOff>114300</xdr:rowOff>
    </xdr:from>
    <xdr:to>
      <xdr:col>9</xdr:col>
      <xdr:colOff>47624</xdr:colOff>
      <xdr:row>30</xdr:row>
      <xdr:rowOff>152400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4"/>
  <sheetViews>
    <sheetView tabSelected="1" workbookViewId="0">
      <selection activeCell="P6" sqref="P6"/>
    </sheetView>
  </sheetViews>
  <sheetFormatPr baseColWidth="10" defaultRowHeight="15" x14ac:dyDescent="0.25"/>
  <cols>
    <col min="1" max="1" width="31.85546875" bestFit="1" customWidth="1"/>
    <col min="3" max="3" width="11.42578125" customWidth="1"/>
    <col min="8" max="8" width="11.42578125" customWidth="1"/>
    <col min="9" max="9" width="13.140625" bestFit="1" customWidth="1"/>
    <col min="10" max="10" width="11.7109375" customWidth="1"/>
    <col min="11" max="11" width="11.42578125" customWidth="1"/>
    <col min="12" max="12" width="12" customWidth="1"/>
    <col min="13" max="13" width="11.5703125" customWidth="1"/>
    <col min="14" max="14" width="14.5703125" customWidth="1"/>
    <col min="16" max="16" width="15.42578125" customWidth="1"/>
  </cols>
  <sheetData>
    <row r="1" spans="1:16" ht="18.75" x14ac:dyDescent="0.3">
      <c r="A1" s="20" t="s">
        <v>30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6" ht="15.75" x14ac:dyDescent="0.25">
      <c r="A2" s="21" t="s">
        <v>29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4" spans="1:16" x14ac:dyDescent="0.25">
      <c r="A4" s="18" t="s">
        <v>3</v>
      </c>
      <c r="B4" s="18" t="s">
        <v>4</v>
      </c>
      <c r="C4" s="18" t="s">
        <v>5</v>
      </c>
      <c r="D4" s="18" t="s">
        <v>6</v>
      </c>
      <c r="E4" s="18" t="s">
        <v>7</v>
      </c>
      <c r="F4" s="18" t="s">
        <v>8</v>
      </c>
      <c r="G4" s="18" t="s">
        <v>9</v>
      </c>
      <c r="H4" s="18" t="s">
        <v>10</v>
      </c>
      <c r="I4" s="18" t="s">
        <v>11</v>
      </c>
      <c r="J4" s="18" t="s">
        <v>12</v>
      </c>
      <c r="K4" s="18" t="s">
        <v>13</v>
      </c>
      <c r="L4" s="18" t="s">
        <v>14</v>
      </c>
      <c r="M4" s="18" t="s">
        <v>15</v>
      </c>
      <c r="N4" s="18" t="s">
        <v>0</v>
      </c>
    </row>
    <row r="5" spans="1:16" x14ac:dyDescent="0.25">
      <c r="A5" s="15" t="s">
        <v>26</v>
      </c>
      <c r="B5" s="16">
        <f>B7+B6</f>
        <v>163913.84</v>
      </c>
      <c r="C5" s="16">
        <f t="shared" ref="C5:M5" si="0">C7+C6</f>
        <v>163913.84</v>
      </c>
      <c r="D5" s="16">
        <f t="shared" si="0"/>
        <v>163913.84</v>
      </c>
      <c r="E5" s="16">
        <f t="shared" si="0"/>
        <v>163913.84</v>
      </c>
      <c r="F5" s="16">
        <f t="shared" si="0"/>
        <v>163913.84</v>
      </c>
      <c r="G5" s="16">
        <f t="shared" si="0"/>
        <v>163913.84</v>
      </c>
      <c r="H5" s="16">
        <f t="shared" si="0"/>
        <v>163913.84</v>
      </c>
      <c r="I5" s="16">
        <f t="shared" si="0"/>
        <v>163913.84</v>
      </c>
      <c r="J5" s="16">
        <f t="shared" si="0"/>
        <v>163913.84</v>
      </c>
      <c r="K5" s="16">
        <f t="shared" si="0"/>
        <v>163913.84</v>
      </c>
      <c r="L5" s="16">
        <f t="shared" si="0"/>
        <v>163913.84</v>
      </c>
      <c r="M5" s="16">
        <f t="shared" si="0"/>
        <v>163913.84</v>
      </c>
      <c r="N5" s="16">
        <f>N6+N7</f>
        <v>1966966.0800000003</v>
      </c>
    </row>
    <row r="6" spans="1:16" x14ac:dyDescent="0.25">
      <c r="A6" s="7" t="s">
        <v>16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17">
        <f>SUM(B6:M6)</f>
        <v>0</v>
      </c>
    </row>
    <row r="7" spans="1:16" x14ac:dyDescent="0.25">
      <c r="A7" s="7" t="s">
        <v>17</v>
      </c>
      <c r="B7" s="9">
        <v>163913.84</v>
      </c>
      <c r="C7" s="9">
        <v>163913.84</v>
      </c>
      <c r="D7" s="9">
        <v>163913.84</v>
      </c>
      <c r="E7" s="9">
        <v>163913.84</v>
      </c>
      <c r="F7" s="9">
        <v>163913.84</v>
      </c>
      <c r="G7" s="9">
        <v>163913.84</v>
      </c>
      <c r="H7" s="9">
        <v>163913.84</v>
      </c>
      <c r="I7" s="9">
        <v>163913.84</v>
      </c>
      <c r="J7" s="9">
        <v>163913.84</v>
      </c>
      <c r="K7" s="9">
        <v>163913.84</v>
      </c>
      <c r="L7" s="9">
        <v>163913.84</v>
      </c>
      <c r="M7" s="9">
        <v>163913.84</v>
      </c>
      <c r="N7" s="11">
        <f>SUM(B7:M7)</f>
        <v>1966966.0800000003</v>
      </c>
    </row>
    <row r="8" spans="1:16" x14ac:dyDescent="0.25">
      <c r="A8" s="15" t="s">
        <v>27</v>
      </c>
      <c r="B8" s="16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</row>
    <row r="9" spans="1:16" x14ac:dyDescent="0.25">
      <c r="A9" s="7" t="s">
        <v>18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11">
        <f>SUM(B9:M9)</f>
        <v>0</v>
      </c>
    </row>
    <row r="10" spans="1:16" x14ac:dyDescent="0.25">
      <c r="A10" s="15" t="s">
        <v>28</v>
      </c>
      <c r="B10" s="16">
        <f>B11</f>
        <v>989.5</v>
      </c>
      <c r="C10" s="16">
        <f t="shared" ref="C10:N10" si="1">C11</f>
        <v>989.5</v>
      </c>
      <c r="D10" s="16">
        <f t="shared" si="1"/>
        <v>989.5</v>
      </c>
      <c r="E10" s="16">
        <f t="shared" si="1"/>
        <v>989.5</v>
      </c>
      <c r="F10" s="16">
        <f t="shared" si="1"/>
        <v>989.5</v>
      </c>
      <c r="G10" s="16">
        <f t="shared" si="1"/>
        <v>989.5</v>
      </c>
      <c r="H10" s="16">
        <f t="shared" si="1"/>
        <v>112</v>
      </c>
      <c r="I10" s="16">
        <f t="shared" si="1"/>
        <v>112</v>
      </c>
      <c r="J10" s="16">
        <f t="shared" si="1"/>
        <v>112</v>
      </c>
      <c r="K10" s="16">
        <f t="shared" si="1"/>
        <v>112</v>
      </c>
      <c r="L10" s="16">
        <f t="shared" si="1"/>
        <v>112</v>
      </c>
      <c r="M10" s="16">
        <f t="shared" si="1"/>
        <v>112</v>
      </c>
      <c r="N10" s="16">
        <f t="shared" si="1"/>
        <v>6609</v>
      </c>
    </row>
    <row r="11" spans="1:16" x14ac:dyDescent="0.25">
      <c r="A11" s="7" t="s">
        <v>19</v>
      </c>
      <c r="B11" s="5">
        <v>989.5</v>
      </c>
      <c r="C11" s="5">
        <v>989.5</v>
      </c>
      <c r="D11" s="5">
        <v>989.5</v>
      </c>
      <c r="E11" s="5">
        <v>989.5</v>
      </c>
      <c r="F11" s="5">
        <v>989.5</v>
      </c>
      <c r="G11" s="5">
        <v>989.5</v>
      </c>
      <c r="H11" s="5">
        <v>112</v>
      </c>
      <c r="I11" s="5">
        <v>112</v>
      </c>
      <c r="J11" s="5">
        <v>112</v>
      </c>
      <c r="K11" s="5">
        <v>112</v>
      </c>
      <c r="L11" s="5">
        <v>112</v>
      </c>
      <c r="M11" s="5">
        <v>112</v>
      </c>
      <c r="N11" s="17">
        <f>SUM(B11:M11)</f>
        <v>6609</v>
      </c>
    </row>
    <row r="12" spans="1:16" x14ac:dyDescent="0.25">
      <c r="A12" s="12" t="s">
        <v>24</v>
      </c>
      <c r="B12" s="13">
        <f>B5+B8+B10</f>
        <v>164903.34</v>
      </c>
      <c r="C12" s="13">
        <f t="shared" ref="C12:M12" si="2">C5+C8+C10</f>
        <v>164903.34</v>
      </c>
      <c r="D12" s="13">
        <f t="shared" si="2"/>
        <v>164903.34</v>
      </c>
      <c r="E12" s="13">
        <f t="shared" si="2"/>
        <v>164903.34</v>
      </c>
      <c r="F12" s="13">
        <f t="shared" si="2"/>
        <v>164903.34</v>
      </c>
      <c r="G12" s="13">
        <f t="shared" si="2"/>
        <v>164903.34</v>
      </c>
      <c r="H12" s="13">
        <f t="shared" si="2"/>
        <v>164025.84</v>
      </c>
      <c r="I12" s="13">
        <f t="shared" si="2"/>
        <v>164025.84</v>
      </c>
      <c r="J12" s="13">
        <f t="shared" si="2"/>
        <v>164025.84</v>
      </c>
      <c r="K12" s="13">
        <f t="shared" si="2"/>
        <v>164025.84</v>
      </c>
      <c r="L12" s="13">
        <f t="shared" si="2"/>
        <v>164025.84</v>
      </c>
      <c r="M12" s="13">
        <f t="shared" si="2"/>
        <v>164025.84</v>
      </c>
      <c r="N12" s="14">
        <f>N5+N8+N10</f>
        <v>1973575.0800000003</v>
      </c>
      <c r="P12" s="10"/>
    </row>
    <row r="13" spans="1:16" x14ac:dyDescent="0.25">
      <c r="A13" s="7" t="s">
        <v>20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6">
        <f>SUM(B13:M13)</f>
        <v>0</v>
      </c>
    </row>
    <row r="14" spans="1:16" x14ac:dyDescent="0.25">
      <c r="A14" s="7" t="s">
        <v>21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6">
        <f t="shared" ref="N14:N15" si="3">SUM(B14:M14)</f>
        <v>0</v>
      </c>
    </row>
    <row r="15" spans="1:16" x14ac:dyDescent="0.25">
      <c r="A15" s="7" t="s">
        <v>22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6">
        <f t="shared" si="3"/>
        <v>0</v>
      </c>
    </row>
    <row r="16" spans="1:16" x14ac:dyDescent="0.25">
      <c r="A16" s="12" t="s">
        <v>23</v>
      </c>
      <c r="B16" s="13">
        <f>SUM(B12:B15)</f>
        <v>164903.34</v>
      </c>
      <c r="C16" s="13">
        <f t="shared" ref="C16:M16" si="4">SUM(C12:C15)</f>
        <v>164903.34</v>
      </c>
      <c r="D16" s="13">
        <f t="shared" si="4"/>
        <v>164903.34</v>
      </c>
      <c r="E16" s="13">
        <f t="shared" si="4"/>
        <v>164903.34</v>
      </c>
      <c r="F16" s="13">
        <f t="shared" si="4"/>
        <v>164903.34</v>
      </c>
      <c r="G16" s="13">
        <f t="shared" si="4"/>
        <v>164903.34</v>
      </c>
      <c r="H16" s="13">
        <f t="shared" si="4"/>
        <v>164025.84</v>
      </c>
      <c r="I16" s="13">
        <f t="shared" si="4"/>
        <v>164025.84</v>
      </c>
      <c r="J16" s="13">
        <f t="shared" si="4"/>
        <v>164025.84</v>
      </c>
      <c r="K16" s="13">
        <f t="shared" si="4"/>
        <v>164025.84</v>
      </c>
      <c r="L16" s="13">
        <f t="shared" si="4"/>
        <v>164025.84</v>
      </c>
      <c r="M16" s="13">
        <f t="shared" si="4"/>
        <v>164025.84</v>
      </c>
      <c r="N16" s="14">
        <f>SUM(B16:M16)</f>
        <v>1973575.0800000003</v>
      </c>
    </row>
    <row r="17" spans="1:16" x14ac:dyDescent="0.25">
      <c r="A17" s="1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3"/>
    </row>
    <row r="18" spans="1:16" x14ac:dyDescent="0.25">
      <c r="A18" s="1"/>
      <c r="B18" s="2"/>
      <c r="C18" s="2"/>
      <c r="D18" s="2"/>
      <c r="E18" s="2"/>
      <c r="F18" s="2"/>
      <c r="G18" s="2"/>
      <c r="H18" s="10"/>
      <c r="I18" s="2"/>
      <c r="J18" s="2"/>
      <c r="K18" s="2"/>
      <c r="L18" s="2"/>
      <c r="M18" s="2"/>
      <c r="N18" s="3"/>
      <c r="P18" s="8"/>
    </row>
    <row r="20" spans="1:16" x14ac:dyDescent="0.25">
      <c r="I20" s="8"/>
      <c r="N20" s="8"/>
    </row>
    <row r="21" spans="1:16" x14ac:dyDescent="0.25">
      <c r="N21" s="8"/>
    </row>
    <row r="22" spans="1:16" x14ac:dyDescent="0.25">
      <c r="I22" s="8"/>
      <c r="M22" s="8"/>
      <c r="N22" s="8"/>
    </row>
    <row r="23" spans="1:16" x14ac:dyDescent="0.25">
      <c r="K23" s="8"/>
    </row>
    <row r="24" spans="1:16" x14ac:dyDescent="0.25">
      <c r="I24" s="8"/>
      <c r="K24" s="8"/>
    </row>
  </sheetData>
  <mergeCells count="2">
    <mergeCell ref="A1:N1"/>
    <mergeCell ref="A2:N2"/>
  </mergeCells>
  <pageMargins left="0.7" right="0.7" top="0.75" bottom="0.75" header="0.3" footer="0.3"/>
  <pageSetup paperSize="9" orientation="portrait" r:id="rId1"/>
  <ignoredErrors>
    <ignoredError sqref="N10 N12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6"/>
  <sheetViews>
    <sheetView zoomScaleNormal="100" workbookViewId="0">
      <selection activeCell="B8" sqref="B8"/>
    </sheetView>
  </sheetViews>
  <sheetFormatPr baseColWidth="10" defaultRowHeight="15" x14ac:dyDescent="0.25"/>
  <cols>
    <col min="1" max="1" width="31.85546875" bestFit="1" customWidth="1"/>
    <col min="3" max="3" width="11.42578125" customWidth="1"/>
    <col min="8" max="8" width="11.42578125" customWidth="1"/>
    <col min="9" max="9" width="13.140625" bestFit="1" customWidth="1"/>
    <col min="10" max="10" width="11.7109375" customWidth="1"/>
    <col min="11" max="11" width="11.42578125" customWidth="1"/>
    <col min="12" max="12" width="12" customWidth="1"/>
    <col min="13" max="13" width="11.5703125" customWidth="1"/>
    <col min="14" max="14" width="14.5703125" customWidth="1"/>
    <col min="16" max="16" width="15.42578125" customWidth="1"/>
  </cols>
  <sheetData>
    <row r="1" spans="1:16" ht="18.75" x14ac:dyDescent="0.3">
      <c r="A1" s="20" t="s">
        <v>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6" ht="15.75" x14ac:dyDescent="0.25">
      <c r="A2" s="21" t="s">
        <v>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6" ht="15.75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6" x14ac:dyDescent="0.25">
      <c r="B4" t="s">
        <v>25</v>
      </c>
    </row>
    <row r="5" spans="1:16" x14ac:dyDescent="0.25">
      <c r="A5" s="18" t="s">
        <v>3</v>
      </c>
      <c r="B5" s="18" t="s">
        <v>4</v>
      </c>
      <c r="C5" s="18" t="s">
        <v>5</v>
      </c>
      <c r="D5" s="18" t="s">
        <v>6</v>
      </c>
      <c r="E5" s="18" t="s">
        <v>7</v>
      </c>
      <c r="F5" s="18" t="s">
        <v>8</v>
      </c>
      <c r="G5" s="18" t="s">
        <v>9</v>
      </c>
      <c r="H5" s="18" t="s">
        <v>10</v>
      </c>
      <c r="I5" s="18" t="s">
        <v>11</v>
      </c>
      <c r="J5" s="18" t="s">
        <v>12</v>
      </c>
      <c r="K5" s="18" t="s">
        <v>13</v>
      </c>
      <c r="L5" s="18" t="s">
        <v>14</v>
      </c>
      <c r="M5" s="18" t="s">
        <v>15</v>
      </c>
      <c r="N5" s="19" t="s">
        <v>0</v>
      </c>
    </row>
    <row r="6" spans="1:16" x14ac:dyDescent="0.25">
      <c r="A6" s="7" t="s">
        <v>16</v>
      </c>
      <c r="B6" s="5">
        <f>Ingressos!B6</f>
        <v>0</v>
      </c>
      <c r="C6" s="5">
        <f>Ingressos!C6</f>
        <v>0</v>
      </c>
      <c r="D6" s="5">
        <f>Ingressos!D6</f>
        <v>0</v>
      </c>
      <c r="E6" s="5">
        <f>Ingressos!E6</f>
        <v>0</v>
      </c>
      <c r="F6" s="5">
        <f>Ingressos!F6</f>
        <v>0</v>
      </c>
      <c r="G6" s="5">
        <f>Ingressos!G6</f>
        <v>0</v>
      </c>
      <c r="H6" s="5">
        <f>Ingressos!H6</f>
        <v>0</v>
      </c>
      <c r="I6" s="5">
        <f>Ingressos!I6</f>
        <v>0</v>
      </c>
      <c r="J6" s="5">
        <f>Ingressos!J6</f>
        <v>0</v>
      </c>
      <c r="K6" s="5">
        <f>Ingressos!K6</f>
        <v>0</v>
      </c>
      <c r="L6" s="5">
        <f>Ingressos!L6</f>
        <v>0</v>
      </c>
      <c r="M6" s="5">
        <f>Ingressos!M6</f>
        <v>0</v>
      </c>
      <c r="N6" s="17">
        <f>SUM(B6:M6)</f>
        <v>0</v>
      </c>
    </row>
    <row r="7" spans="1:16" x14ac:dyDescent="0.25">
      <c r="A7" s="7" t="s">
        <v>17</v>
      </c>
      <c r="B7" s="9">
        <f>Ingressos!B7</f>
        <v>163913.84</v>
      </c>
      <c r="C7" s="9">
        <f>Ingressos!C7</f>
        <v>163913.84</v>
      </c>
      <c r="D7" s="9">
        <f>Ingressos!D7</f>
        <v>163913.84</v>
      </c>
      <c r="E7" s="9">
        <f>Ingressos!E7</f>
        <v>163913.84</v>
      </c>
      <c r="F7" s="9">
        <f>Ingressos!F7</f>
        <v>163913.84</v>
      </c>
      <c r="G7" s="9">
        <f>Ingressos!G7</f>
        <v>163913.84</v>
      </c>
      <c r="H7" s="9">
        <f>Ingressos!H7</f>
        <v>163913.84</v>
      </c>
      <c r="I7" s="9">
        <f>Ingressos!I7</f>
        <v>163913.84</v>
      </c>
      <c r="J7" s="9">
        <f>Ingressos!J7</f>
        <v>163913.84</v>
      </c>
      <c r="K7" s="9">
        <f>Ingressos!K7</f>
        <v>163913.84</v>
      </c>
      <c r="L7" s="9">
        <f>Ingressos!L7</f>
        <v>163913.84</v>
      </c>
      <c r="M7" s="9">
        <f>Ingressos!M7</f>
        <v>163913.84</v>
      </c>
      <c r="N7" s="11">
        <f>SUM(B7:M7)</f>
        <v>1966966.0800000003</v>
      </c>
      <c r="P7" s="10"/>
    </row>
    <row r="8" spans="1:16" x14ac:dyDescent="0.25">
      <c r="A8" s="7" t="s">
        <v>19</v>
      </c>
      <c r="B8" s="5">
        <f>167+100+166.75+100+195</f>
        <v>728.75</v>
      </c>
      <c r="C8" s="5">
        <f t="shared" ref="C8:G8" si="0">167+100+166.75+100+195</f>
        <v>728.75</v>
      </c>
      <c r="D8" s="5">
        <f t="shared" si="0"/>
        <v>728.75</v>
      </c>
      <c r="E8" s="5">
        <f t="shared" si="0"/>
        <v>728.75</v>
      </c>
      <c r="F8" s="5">
        <f t="shared" si="0"/>
        <v>728.75</v>
      </c>
      <c r="G8" s="5">
        <f t="shared" si="0"/>
        <v>728.75</v>
      </c>
      <c r="H8" s="5">
        <f>166.75+100+195</f>
        <v>461.75</v>
      </c>
      <c r="I8" s="5">
        <f>100+195</f>
        <v>295</v>
      </c>
      <c r="J8" s="5">
        <f t="shared" ref="J8:M8" si="1">100+195</f>
        <v>295</v>
      </c>
      <c r="K8" s="5">
        <f t="shared" si="1"/>
        <v>295</v>
      </c>
      <c r="L8" s="5">
        <f t="shared" si="1"/>
        <v>295</v>
      </c>
      <c r="M8" s="5">
        <f t="shared" si="1"/>
        <v>295</v>
      </c>
      <c r="N8" s="17">
        <f>SUM(B8:M8)</f>
        <v>6309.25</v>
      </c>
    </row>
    <row r="9" spans="1:16" x14ac:dyDescent="0.25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3"/>
    </row>
    <row r="10" spans="1:16" x14ac:dyDescent="0.2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3"/>
      <c r="P10" s="8"/>
    </row>
    <row r="12" spans="1:16" x14ac:dyDescent="0.25">
      <c r="I12" s="8"/>
      <c r="N12" s="8"/>
    </row>
    <row r="14" spans="1:16" x14ac:dyDescent="0.25">
      <c r="I14" s="8"/>
      <c r="N14" s="8"/>
    </row>
    <row r="15" spans="1:16" x14ac:dyDescent="0.25">
      <c r="K15" s="8"/>
    </row>
    <row r="16" spans="1:16" x14ac:dyDescent="0.25">
      <c r="I16" s="8"/>
      <c r="K16" s="8"/>
    </row>
  </sheetData>
  <mergeCells count="2">
    <mergeCell ref="A1:N1"/>
    <mergeCell ref="A2:N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Ingressos</vt:lpstr>
      <vt:lpstr>Gràfic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Estany Rius</dc:creator>
  <cp:lastModifiedBy>María Claramunt Elias - Barcelona</cp:lastModifiedBy>
  <dcterms:created xsi:type="dcterms:W3CDTF">2021-01-12T10:52:09Z</dcterms:created>
  <dcterms:modified xsi:type="dcterms:W3CDTF">2023-03-13T12:56:47Z</dcterms:modified>
</cp:coreProperties>
</file>